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23250" windowHeight="11685"/>
  </bookViews>
  <sheets>
    <sheet name="приложение 1" sheetId="1" r:id="rId1"/>
    <sheet name="раздел 2" sheetId="2" r:id="rId2"/>
    <sheet name="приложение 4" sheetId="3" r:id="rId3"/>
    <sheet name="приложение 5" sheetId="4" r:id="rId4"/>
  </sheets>
  <definedNames>
    <definedName name="_xlnm.Print_Titles" localSheetId="2">'приложение 4'!$7:$7</definedName>
    <definedName name="_xlnm.Print_Titles" localSheetId="3">'приложение 5'!$5:$6</definedName>
    <definedName name="_xlnm.Print_Area" localSheetId="0">'приложение 1'!$A$1:$B$24</definedName>
    <definedName name="_xlnm.Print_Area" localSheetId="2">'приложение 4'!$A$1:$F$63</definedName>
    <definedName name="_xlnm.Print_Area" localSheetId="3">'приложение 5'!$A$1:$I$59</definedName>
    <definedName name="_xlnm.Print_Area" localSheetId="1">'раздел 2'!$A$1:$E$13</definedName>
  </definedNames>
  <calcPr calcId="162913"/>
</workbook>
</file>

<file path=xl/calcChain.xml><?xml version="1.0" encoding="utf-8"?>
<calcChain xmlns="http://schemas.openxmlformats.org/spreadsheetml/2006/main">
  <c r="E13" i="2" l="1"/>
  <c r="H38" i="4"/>
  <c r="D13" i="2"/>
  <c r="H26" i="4"/>
  <c r="F21" i="3"/>
  <c r="F17" i="3"/>
  <c r="F16" i="3"/>
  <c r="F31" i="3" l="1"/>
  <c r="F20" i="3" l="1"/>
  <c r="F23" i="3"/>
  <c r="E33" i="3" l="1"/>
  <c r="E20" i="3" l="1"/>
  <c r="D15" i="3"/>
  <c r="D32" i="3"/>
  <c r="D31" i="3"/>
  <c r="D16" i="3"/>
  <c r="F32" i="3" l="1"/>
  <c r="E32" i="3" l="1"/>
  <c r="E31" i="3" l="1"/>
  <c r="F30" i="3" l="1"/>
  <c r="E30" i="3" l="1"/>
  <c r="D30" i="3"/>
  <c r="D46" i="3" s="1"/>
  <c r="E15" i="3"/>
  <c r="F15" i="3"/>
  <c r="F46" i="3" l="1"/>
  <c r="F47" i="3" s="1"/>
  <c r="E46" i="3"/>
  <c r="E47" i="3" s="1"/>
  <c r="D47" i="3"/>
</calcChain>
</file>

<file path=xl/sharedStrings.xml><?xml version="1.0" encoding="utf-8"?>
<sst xmlns="http://schemas.openxmlformats.org/spreadsheetml/2006/main" count="359" uniqueCount="232">
  <si>
    <t>Раздел 1. Информация об организации</t>
  </si>
  <si>
    <t xml:space="preserve">Полное наименование </t>
  </si>
  <si>
    <t>Сокращенное наименование</t>
  </si>
  <si>
    <t>Юридический адрес</t>
  </si>
  <si>
    <t>Фактический адрес</t>
  </si>
  <si>
    <t>ИНН</t>
  </si>
  <si>
    <t>КПП</t>
  </si>
  <si>
    <t xml:space="preserve">ФИО руководителя </t>
  </si>
  <si>
    <t>Адрес электронной почты</t>
  </si>
  <si>
    <t>Контактный телефон</t>
  </si>
  <si>
    <t>Факс</t>
  </si>
  <si>
    <t>(3822)54-87-82</t>
  </si>
  <si>
    <t>Приложение №1</t>
  </si>
  <si>
    <t>к Предложению о размере цен (тарифов)</t>
  </si>
  <si>
    <t>(долгосрочных параметров регулирования)</t>
  </si>
  <si>
    <t>(полное и сокращенное наименование юридического лица)</t>
  </si>
  <si>
    <t>о размере цен (тарифов) на поставку электрической энергии (мощности)</t>
  </si>
  <si>
    <t>Предложение</t>
  </si>
  <si>
    <t>Раздел 2.</t>
  </si>
  <si>
    <t>Субъект оптового рынка электрической энергии (мощности)</t>
  </si>
  <si>
    <t>Наименование генерирующего объекта</t>
  </si>
  <si>
    <t>Блок/ТГ</t>
  </si>
  <si>
    <t>Тарифная ставка на электрическую энергию, руб./тыс. кВтч (без НДС)</t>
  </si>
  <si>
    <t>Тарифная ставка на мощность, руб./МВт в месяц (без НДС)</t>
  </si>
  <si>
    <t>ИНФОРМАЦИЯ</t>
  </si>
  <si>
    <t>«Об утверждении Стандартов раскрытия информации субъектами оптового и розничных рынков электрической энергии»</t>
  </si>
  <si>
    <t>публикуется на основании Постановления Правительства Российской Федерации от 21.01.2004 № 24</t>
  </si>
  <si>
    <t>Приложение №4</t>
  </si>
  <si>
    <t>№№ п/п</t>
  </si>
  <si>
    <t>Наименование показателей</t>
  </si>
  <si>
    <t>Ед. изм.</t>
  </si>
  <si>
    <t>Установленная мощность</t>
  </si>
  <si>
    <t>МВт</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</si>
  <si>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</si>
  <si>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</si>
  <si>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млн.кВтч</t>
  </si>
  <si>
    <t>Полезный отпуск электрической энергии</t>
  </si>
  <si>
    <t>Отпуск тепловой энергии с коллекторов</t>
  </si>
  <si>
    <t>тыс. Гкал</t>
  </si>
  <si>
    <t>Необходимая валовая выручка всего:</t>
  </si>
  <si>
    <t>млн. руб.</t>
  </si>
  <si>
    <t>относимая на электрическую энергию</t>
  </si>
  <si>
    <t>относимая на электрическую мощность</t>
  </si>
  <si>
    <t>Топливо всего</t>
  </si>
  <si>
    <t>топливо на э/э</t>
  </si>
  <si>
    <t>УРУТ (удельный расход условного топлива) на ЭЭ</t>
  </si>
  <si>
    <t>г/кВтч</t>
  </si>
  <si>
    <t>УРУТ (удельный расход условного топлива) на ТЭ</t>
  </si>
  <si>
    <t>кг/Гкал</t>
  </si>
  <si>
    <t>Амортизация</t>
  </si>
  <si>
    <t>Показатели численности персонала и фонда оплаты труда по регулируемым видам деятельности</t>
  </si>
  <si>
    <t>Среднесписочная численность персонала</t>
  </si>
  <si>
    <t>чел.</t>
  </si>
  <si>
    <t xml:space="preserve">Среднемесячная заработная плата на одного работника </t>
  </si>
  <si>
    <t>тыс. руб./чел.</t>
  </si>
  <si>
    <t>Реквизиты отраслевого тарифного соглашения (дата утверждения, срок действия)</t>
  </si>
  <si>
    <t>Расходы на производство в т.ч.</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</si>
  <si>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</si>
  <si>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</si>
  <si>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</si>
  <si>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Объем перекрестного субсидирования всего, в том числе:</t>
  </si>
  <si>
    <t>- от производства тепловой энергии</t>
  </si>
  <si>
    <t>- от производства электрической энергии</t>
  </si>
  <si>
    <t>Необходимые расходы из прибыли, в т.ч.</t>
  </si>
  <si>
    <t>Капитальные вложения из прибыли (с учетом налога на прибыль), в т.ч.</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</si>
  <si>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</si>
  <si>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приказа/решения, Интернет-адрес размещения)</t>
  </si>
  <si>
    <t>%</t>
  </si>
  <si>
    <t>Примечание:</t>
  </si>
  <si>
    <t>1</t>
  </si>
  <si>
    <t>2</t>
  </si>
  <si>
    <t>3</t>
  </si>
  <si>
    <t>4</t>
  </si>
  <si>
    <t>5</t>
  </si>
  <si>
    <t>6</t>
  </si>
  <si>
    <t>7</t>
  </si>
  <si>
    <t>7.1</t>
  </si>
  <si>
    <t>7.2</t>
  </si>
  <si>
    <t>7.3</t>
  </si>
  <si>
    <t>8</t>
  </si>
  <si>
    <t>8.1</t>
  </si>
  <si>
    <t>8.2</t>
  </si>
  <si>
    <t>10</t>
  </si>
  <si>
    <t>9</t>
  </si>
  <si>
    <t>10.1</t>
  </si>
  <si>
    <t>10.2</t>
  </si>
  <si>
    <t>10.3</t>
  </si>
  <si>
    <t>11</t>
  </si>
  <si>
    <t>11.1</t>
  </si>
  <si>
    <t>11.2</t>
  </si>
  <si>
    <t>11.3</t>
  </si>
  <si>
    <t>12</t>
  </si>
  <si>
    <t>12.1</t>
  </si>
  <si>
    <t>12.2</t>
  </si>
  <si>
    <t>13</t>
  </si>
  <si>
    <t>13.1</t>
  </si>
  <si>
    <t>13.2</t>
  </si>
  <si>
    <t>13.3</t>
  </si>
  <si>
    <t>14</t>
  </si>
  <si>
    <t>14.1</t>
  </si>
  <si>
    <t>14.2</t>
  </si>
  <si>
    <t>14.3</t>
  </si>
  <si>
    <t>15</t>
  </si>
  <si>
    <t>16</t>
  </si>
  <si>
    <t>17</t>
  </si>
  <si>
    <t>1.</t>
  </si>
  <si>
    <t>2.</t>
  </si>
  <si>
    <t>Предложение о размере цен (тарифов) ОАО «Концерн Росэнергоатом» заполняется в целом по компании.</t>
  </si>
  <si>
    <t>При подготовке предложений о размере цен (тарифов) с целью поставки электрической энергии по регулируемым договорам разделы</t>
  </si>
  <si>
    <t xml:space="preserve">9,10, 12,13, 14 не заполняются. </t>
  </si>
  <si>
    <t>Не заполняется</t>
  </si>
  <si>
    <t>7.4</t>
  </si>
  <si>
    <t>относимая на теплоноситель, отпускаемый с коллекторов источников</t>
  </si>
  <si>
    <t>11.4</t>
  </si>
  <si>
    <t>Полезный отпуск тепловой энергии потребителям с коллекторов ТЭЦ</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</si>
  <si>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</si>
  <si>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</si>
  <si>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 
п/п</t>
  </si>
  <si>
    <t>Единица изменения</t>
  </si>
  <si>
    <t>1-е полу-годие</t>
  </si>
  <si>
    <t>2-е полу-годие</t>
  </si>
  <si>
    <t>Для организаций, относящихся к субъектам естественных монополий</t>
  </si>
  <si>
    <t>1.1.</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</si>
  <si>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</si>
  <si>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</si>
  <si>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</si>
  <si>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</si>
  <si>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</si>
  <si>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1.2.</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</si>
  <si>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</si>
  <si>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</si>
  <si>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</si>
  <si>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</si>
  <si>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</si>
  <si>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</si>
  <si>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3.</t>
  </si>
  <si>
    <t>Для гарантирующих поставщиков</t>
  </si>
  <si>
    <t>3.1.</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</si>
  <si>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</si>
  <si>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</si>
  <si>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</si>
  <si>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3.3.</t>
  </si>
  <si>
    <t>доходность продаж для прочих потребителей:</t>
  </si>
  <si>
    <t>процент</t>
  </si>
  <si>
    <t>менее 150 кВт</t>
  </si>
  <si>
    <t>от 150 кВт до 670 кВт</t>
  </si>
  <si>
    <t>от 670 кВт до 10 МВт</t>
  </si>
  <si>
    <t>не менее 10 МВт</t>
  </si>
  <si>
    <t>4.</t>
  </si>
  <si>
    <t>Для генерирующих объектов</t>
  </si>
  <si>
    <t>4.1.</t>
  </si>
  <si>
    <t>руб./тыс. кВт·ч</t>
  </si>
  <si>
    <t>в том числе топливная составляющая</t>
  </si>
  <si>
    <t>4.2.</t>
  </si>
  <si>
    <t>4.3.</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</si>
  <si>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</si>
  <si>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</si>
  <si>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</si>
  <si>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</si>
  <si>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</si>
  <si>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</si>
  <si>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</si>
  <si>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</si>
  <si>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</si>
  <si>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</si>
  <si>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</si>
  <si>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4.4.</t>
  </si>
  <si>
    <t>двухставочный тариф на тепловую энергию</t>
  </si>
  <si>
    <t>4.4.1.</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</si>
  <si>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</si>
  <si>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</si>
  <si>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</si>
  <si>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</si>
  <si>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</si>
  <si>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</si>
  <si>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</si>
  <si>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</si>
  <si>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</si>
  <si>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</si>
  <si>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(495)357-00-14 доб.5399, (3823)55-52-10, 55-52-12</t>
  </si>
  <si>
    <t>Раздел 2. Основные показатели деятельности генерирующих объектов</t>
  </si>
  <si>
    <t>относимая на тепловую энергию, отпускаемую с коллекторов источников</t>
  </si>
  <si>
    <t>относимые на теплоноситель, отпускаемый с коллекторов источников</t>
  </si>
  <si>
    <t>Чистая прибыль (убыток)***</t>
  </si>
  <si>
    <t xml:space="preserve">относимые на тепловую энергию, отпускаемую с коллекторов источников </t>
  </si>
  <si>
    <t>Акционерное общество «Русатом Инфраструктурные решения»</t>
  </si>
  <si>
    <t>info@rusatom-utilities.ru, info.fs@rusatom-utilities.ru</t>
  </si>
  <si>
    <t>Акционерного общества "Русатом Инфрастуктурные решения"</t>
  </si>
  <si>
    <t>Акционерное общество "Русатом Инфраструктурные решения" (АО "РИР")</t>
  </si>
  <si>
    <t>топливо на т/э</t>
  </si>
  <si>
    <t>акционерное общество «Русатом Инфраструктурные решения» (АО «РИР»)</t>
  </si>
  <si>
    <t>цена на генерирующую мощность (ТГ-6,15,12)</t>
  </si>
  <si>
    <t xml:space="preserve"> - в том числе в горячей воде</t>
  </si>
  <si>
    <t>ТЭЦ СХК</t>
  </si>
  <si>
    <t>на 2024 год</t>
  </si>
  <si>
    <r>
      <t xml:space="preserve">(методом индексации, рассчитано в шаблоне ЕИАС ФАС РФ  </t>
    </r>
    <r>
      <rPr>
        <b/>
        <sz val="12"/>
        <color theme="1"/>
        <rFont val="Times New Roman"/>
        <family val="1"/>
        <charset val="204"/>
      </rPr>
      <t>INDEX.STATION.CZ.2024</t>
    </r>
    <r>
      <rPr>
        <sz val="12"/>
        <color theme="1"/>
        <rFont val="Times New Roman"/>
        <family val="1"/>
        <charset val="204"/>
      </rPr>
      <t xml:space="preserve">) </t>
    </r>
  </si>
  <si>
    <t>Предложение о размере цен (тарифов) на поставку электрической энергии (мощности) на 2024 год:</t>
  </si>
  <si>
    <t>Фактические показатели за год, предшествующий базовому периоду 
2022г.*</t>
  </si>
  <si>
    <t>Показатели, утвержденные на базовый период 
2023г.**</t>
  </si>
  <si>
    <t>Предложения на расчетный период регулирования 
2024г.**</t>
  </si>
  <si>
    <t>Фактические показатели за год, предшествующий базовому периоду, 2022 год</t>
  </si>
  <si>
    <t>Предложения на расчетный период регулирования, 2024 год</t>
  </si>
  <si>
    <t>Показатели, утвержденные на базовый период *,           2023 год</t>
  </si>
  <si>
    <t>цена на электрическую энергию (ТГ-15)</t>
  </si>
  <si>
    <t>цена на генерирующую мощность (ТГ-15)</t>
  </si>
  <si>
    <t>цена на генерирующую мощность (кроме ТГ-15)</t>
  </si>
  <si>
    <t>цена на электрическую энергию (кроме ТГ-15)</t>
  </si>
  <si>
    <t>-</t>
  </si>
  <si>
    <t>Инвестиционная программа на 2021-2023 гг. утверждена Департаментом тарифного регулирования Томской области (приказ от 29.10.2020 №1-639/9(231), с изменениями от 28.10.2022 №1-154, от 25.11.2022 №1-388)</t>
  </si>
  <si>
    <t>цена на электрическую энергию (ТГ-6,15)</t>
  </si>
  <si>
    <t>цена на электрическую энергию (ТГ-1,2,7,9)</t>
  </si>
  <si>
    <t>цена на электрическую энергию (ТГ-12)</t>
  </si>
  <si>
    <t>цена на электрическую энергию (кроме ТГ-1,2,6,7,9,15,12)</t>
  </si>
  <si>
    <t>цена на генерирующую мощность (ТГ-1,2,7,9)</t>
  </si>
  <si>
    <t>цена на генерирующую мощность (кроме ТГ-1,2,6,7,9,12,15)</t>
  </si>
  <si>
    <t>1, 2, 7, 9, 10, 11, 13, 15</t>
  </si>
  <si>
    <t>*данные по 2022г. по реализации электрической энергии приведены в целом по АО "РИР" (сумма расходов филиала АО "РИР" в  г. Северске и УК АО "РИР", относимых на реализацию э/э на ОРЭМ) (без учета перепродажи э/э на ОРЭМ), по тепловой энергии - в целом по производству и  реализации тепловой энергии в горячей воде и в паре, в том числе по реализации из тепловой сети ОАО "Тепловые сети" и из тепловой сети АО "СХК" конечным потребителям.</t>
  </si>
  <si>
    <t>** данные по 2023-2024г. приведены в целом по производству и реализации э/э на ОРЭМ (по 2023г- согласно утвержденному тарифу РД, по 2024-согласно тарифной заявке по РД, при этом, расходы, относимые  на мощность приняты равными НВВ),  по производству тепловой энергии в горячей воде и по производству теплоносителя (по 2023 - согласно утвержденным тарифам Департаментом тарифного регулирования Томской области (в расходах по тепловой энергии в гор.воде учтена отрицательная корректировка по итогам деятельности филиала за 2020-2021гг.) (далее ДТР ТО), по 2024- согласно тарифной заявке по тепловой энергии). С 01.01.2018г. деятельность по производству и реализации тепловой энергии в паре является нерегулируемой. Тарифы на тепловую энергию в паре на 2022-2023гг. ДТР ТО не утверждались, и на 2024гг. АО "РИР" (филиалом АО "РИР" в г. Северске) на утверждение в ДТР ТО не заявлялись.</t>
  </si>
  <si>
    <t>средний одноставочный тариф на тепловую энергию</t>
  </si>
  <si>
    <t>987,9 **</t>
  </si>
  <si>
    <t>1116,65 ***</t>
  </si>
  <si>
    <t xml:space="preserve">      ** тариф применялся к правоотношениям, возникшим до 01.12.2022</t>
  </si>
  <si>
    <t xml:space="preserve">    *** тариф действует с 01.12.2022</t>
  </si>
  <si>
    <t>7,66 **</t>
  </si>
  <si>
    <t>7,66 ***</t>
  </si>
  <si>
    <t>*** по факту 2022г. данные приведены с исключением внереализационных расходов: денежные выплаты социального характера (по Коллективному договору), относимые расчетным способом на реализацию э/э, т/э, теплоносителя, расходы на резервы по сомнительной задолженности (по т/э), услуги банков. По 2023гг. учтена прибыль на инвестиции, учтенная в тарифах на тепловую энергию на 2023, а также положительные корректировки с целью учета отклонения фактических значений параметров расчета тарифов от значений, учтенных при установлении тарифов  по теплоносителю. По 2024 учтена предпринимательская прибыль в соотвествии с п. 48(1) Основ ценообразования в сфере теплоснабжения, утвержденных ППРФ от 22.10.2012 №1075, корректировка с целью учета отклонения фактических значений параметров расчета тарифов от значений, учтенных при установлении тарифов  за 2022г., компенсация расходов на содержание мощности турбин ВР за 2021 год, прибыль на инвестиции, исключены денежные выплаты социального характера.</t>
  </si>
  <si>
    <t xml:space="preserve">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 на 2024 год:</t>
  </si>
  <si>
    <t>770601001/775050001 (КПП филиала: 702443001)</t>
  </si>
  <si>
    <t>АО «РИР»  (филиал АО "РИР" в г.Северске)</t>
  </si>
  <si>
    <t>119017, г.Москва, вн.тер.г.муниципальный округ Якиманка, ул.Большая Ордынка, дом 40, строение 1
636039, Томская область, г.Северск, ул.Автодорога, 14/11  (филиал АО "РИР" в г. Северске)</t>
  </si>
  <si>
    <t>119017, г.Москва, вн.тер.г.муниципальный округ Якиманка, ул.Большая Ордынка, дом 40, строение 1
636000, Томская область, г.Северск, Автодорога 14/11, площадка ТЭЦ (филиал АО "РИР" в г. Северске)</t>
  </si>
  <si>
    <t>Сухотина Ксения Анатольевна - генеральный директор АО "РИР"
Петров Сергей Леонидович - директор филиала АО "РИР" в г. Северске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</si>
</sst>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0"/>
    <numFmt numFmtId="168" formatCode="#,###.00;\ \(#,###.00\);"/>
  </numFmts>
  <fonts count="20" x14ac:knownFonts="1">
    <font>
      <sz val="11"/>
      <color theme="1"/>
      <name val="Calibri"/>
      <family val="2"/>
      <charset val="204"/>
      <scheme val="minor"/>
    </font>
    <font>
      <sz val="12"/>
      <color theme="1"/>
      <name val="Times New Roman"/>
      <family val="1"/>
      <charset val="204"/>
    </font>
    <font>
      <sz val="12"/>
      <color rgb="FF000000"/>
      <name val="Times New Roman"/>
      <family val="1"/>
      <charset val="204"/>
    </font>
    <font>
      <sz val="11"/>
      <color theme="1"/>
      <name val="Times New Roman"/>
      <family val="1"/>
      <charset val="204"/>
    </font>
    <font>
      <sz val="10"/>
      <color theme="1"/>
      <name val="Times New Roman"/>
      <family val="1"/>
      <charset val="204"/>
    </font>
    <font>
      <sz val="14"/>
      <color theme="1"/>
      <name val="Times New Roman"/>
      <family val="1"/>
      <charset val="204"/>
    </font>
    <font>
      <sz val="10"/>
      <color theme="1"/>
      <name val="Calibri"/>
      <family val="2"/>
      <charset val="204"/>
      <scheme val="minor"/>
    </font>
    <font>
      <sz val="9"/>
      <color theme="1"/>
      <name val="Times New Roman"/>
      <family val="1"/>
      <charset val="204"/>
    </font>
    <font>
      <b/>
      <sz val="12"/>
      <color theme="1"/>
      <name val="Times New Roman"/>
      <family val="1"/>
      <charset val="204"/>
    </font>
    <font>
      <b/>
      <sz val="16"/>
      <color theme="1"/>
      <name val="Times New Roman"/>
      <family val="1"/>
      <charset val="204"/>
    </font>
    <font>
      <u/>
      <sz val="14"/>
      <color theme="1"/>
      <name val="Times New Roman"/>
      <family val="1"/>
      <charset val="204"/>
    </font>
    <font>
      <sz val="12"/>
      <name val="Times New Roman"/>
      <family val="1"/>
      <charset val="204"/>
    </font>
    <font>
      <sz val="10"/>
      <name val="Times New Roman"/>
      <family val="1"/>
      <charset val="204"/>
    </font>
    <font>
      <sz val="13"/>
      <name val="Times New Roman"/>
      <family val="1"/>
      <charset val="204"/>
    </font>
    <font>
      <sz val="11"/>
      <color indexed="8"/>
      <name val="Calibri"/>
      <family val="2"/>
      <charset val="204"/>
    </font>
    <font>
      <sz val="11"/>
      <color indexed="8"/>
      <name val="Times New Roman"/>
      <family val="1"/>
      <charset val="204"/>
    </font>
    <font>
      <vertAlign val="superscript"/>
      <sz val="11"/>
      <color indexed="8"/>
      <name val="Times New Roman"/>
      <family val="1"/>
      <charset val="204"/>
    </font>
    <font>
      <sz val="10"/>
      <color indexed="9"/>
      <name val="Times New Roman"/>
      <family val="1"/>
      <charset val="204"/>
    </font>
    <font>
      <sz val="11"/>
      <name val="Times New Roman"/>
      <family val="1"/>
      <charset val="204"/>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cellStyleXfs>
  <cellXfs count="144">
    <xf numFmtId="0" fontId="0" fillId="0" borderId="0" xfId="0"/>
    <xf numFmtId="0" fontId="0" fillId="0" borderId="0" xfId="0" applyAlignment="1">
      <alignment horizontal="center"/>
    </xf>
    <xf numFmtId="0" fontId="6" fillId="0" borderId="0" xfId="0" applyFont="1" applyAlignment="1">
      <alignment horizontal="right"/>
    </xf>
    <xf numFmtId="0" fontId="7" fillId="0" borderId="0" xfId="0" applyFont="1" applyAlignment="1">
      <alignment horizontal="center"/>
    </xf>
    <xf numFmtId="0" fontId="0" fillId="0" borderId="0" xfId="0" applyAlignment="1">
      <alignment horizontal="right" vertical="center"/>
    </xf>
    <xf numFmtId="0" fontId="8" fillId="0" borderId="0" xfId="0" applyFont="1"/>
    <xf numFmtId="0" fontId="1" fillId="0" borderId="1" xfId="0" applyFont="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1" xfId="0" applyFont="1" applyBorder="1" applyAlignment="1">
      <alignment vertical="top" wrapText="1"/>
    </xf>
    <xf numFmtId="0" fontId="4" fillId="0" borderId="0" xfId="0" applyFont="1" applyAlignment="1">
      <alignment horizontal="right"/>
    </xf>
    <xf numFmtId="0" fontId="1" fillId="0" borderId="1" xfId="0" applyFont="1" applyBorder="1" applyAlignment="1">
      <alignment vertical="center" wrapText="1"/>
    </xf>
    <xf numFmtId="165" fontId="1" fillId="2" borderId="1"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0" fontId="1" fillId="2" borderId="1" xfId="0" applyFont="1" applyFill="1" applyBorder="1"/>
    <xf numFmtId="0" fontId="1" fillId="2" borderId="15" xfId="0" applyFont="1" applyFill="1" applyBorder="1"/>
    <xf numFmtId="0" fontId="1" fillId="0" borderId="1" xfId="0" applyFont="1" applyBorder="1" applyAlignment="1">
      <alignment horizontal="justify" vertical="center" wrapText="1"/>
    </xf>
    <xf numFmtId="4" fontId="1"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165" fontId="0" fillId="2" borderId="0" xfId="0" applyNumberFormat="1" applyFill="1"/>
    <xf numFmtId="0" fontId="15" fillId="2" borderId="1" xfId="1" applyFont="1" applyFill="1" applyBorder="1" applyAlignment="1">
      <alignment horizontal="right" vertical="center"/>
    </xf>
    <xf numFmtId="0" fontId="15" fillId="2" borderId="15" xfId="1" applyFont="1" applyFill="1" applyBorder="1" applyAlignment="1">
      <alignment horizontal="right" vertical="center"/>
    </xf>
    <xf numFmtId="4" fontId="15" fillId="2" borderId="1" xfId="1" applyNumberFormat="1" applyFont="1" applyFill="1" applyBorder="1" applyAlignment="1">
      <alignment horizontal="right" vertical="center"/>
    </xf>
    <xf numFmtId="4" fontId="15" fillId="2" borderId="15" xfId="1" applyNumberFormat="1" applyFont="1" applyFill="1" applyBorder="1" applyAlignment="1">
      <alignment horizontal="right" vertical="center"/>
    </xf>
    <xf numFmtId="0" fontId="0" fillId="2" borderId="0" xfId="0" applyFill="1"/>
    <xf numFmtId="0" fontId="4" fillId="2" borderId="0" xfId="0" applyFont="1" applyFill="1" applyAlignment="1">
      <alignment horizontal="right" vertical="center"/>
    </xf>
    <xf numFmtId="0" fontId="8" fillId="2" borderId="0" xfId="0" applyFont="1" applyFill="1"/>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49" fontId="1" fillId="2" borderId="14" xfId="0" applyNumberFormat="1" applyFont="1" applyFill="1" applyBorder="1" applyAlignment="1">
      <alignment horizontal="center" vertical="center"/>
    </xf>
    <xf numFmtId="0" fontId="1" fillId="2" borderId="1" xfId="0" applyFont="1" applyFill="1" applyBorder="1" applyAlignment="1">
      <alignment horizontal="center" vertical="center"/>
    </xf>
    <xf numFmtId="4" fontId="0" fillId="2" borderId="0" xfId="0" applyNumberFormat="1" applyFill="1"/>
    <xf numFmtId="49" fontId="8" fillId="2" borderId="14" xfId="0" applyNumberFormat="1" applyFont="1" applyFill="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167" fontId="0" fillId="2" borderId="0" xfId="0" applyNumberFormat="1" applyFill="1"/>
    <xf numFmtId="0" fontId="8" fillId="2" borderId="1" xfId="0" applyFont="1" applyFill="1" applyBorder="1" applyAlignment="1">
      <alignment vertical="center" wrapText="1"/>
    </xf>
    <xf numFmtId="0" fontId="0" fillId="2" borderId="0" xfId="0" applyFill="1" applyAlignment="1">
      <alignment vertical="center"/>
    </xf>
    <xf numFmtId="166" fontId="0" fillId="2" borderId="0" xfId="0" applyNumberFormat="1" applyFill="1"/>
    <xf numFmtId="49" fontId="1" fillId="2" borderId="1" xfId="0" applyNumberFormat="1" applyFont="1" applyFill="1" applyBorder="1" applyAlignment="1">
      <alignment vertical="center" wrapText="1"/>
    </xf>
    <xf numFmtId="0" fontId="1" fillId="2" borderId="15" xfId="0"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2" borderId="6" xfId="0" applyFont="1" applyFill="1" applyBorder="1" applyAlignment="1">
      <alignment vertical="center" wrapText="1"/>
    </xf>
    <xf numFmtId="0" fontId="1" fillId="2" borderId="6" xfId="0" applyFont="1" applyFill="1" applyBorder="1" applyAlignment="1">
      <alignment horizontal="center" vertical="center"/>
    </xf>
    <xf numFmtId="0" fontId="8" fillId="2" borderId="0" xfId="0" applyFont="1" applyFill="1" applyAlignment="1">
      <alignment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11" fillId="2" borderId="0" xfId="0" applyFont="1" applyFill="1"/>
    <xf numFmtId="0" fontId="15" fillId="2" borderId="15" xfId="1" applyFont="1" applyFill="1" applyBorder="1" applyAlignment="1">
      <alignment horizontal="center" vertical="center" wrapText="1"/>
    </xf>
    <xf numFmtId="0" fontId="15" fillId="2" borderId="14" xfId="1" applyFont="1" applyFill="1" applyBorder="1" applyAlignment="1">
      <alignment horizontal="center" vertical="top" wrapText="1"/>
    </xf>
    <xf numFmtId="0" fontId="15" fillId="2" borderId="1" xfId="1" applyFont="1" applyFill="1" applyBorder="1" applyAlignment="1">
      <alignment vertical="top"/>
    </xf>
    <xf numFmtId="0" fontId="15" fillId="2" borderId="1" xfId="1" applyFont="1" applyFill="1" applyBorder="1" applyAlignment="1">
      <alignment horizontal="center" vertical="top" wrapText="1"/>
    </xf>
    <xf numFmtId="0" fontId="15" fillId="2" borderId="1" xfId="1" applyFont="1" applyFill="1" applyBorder="1" applyAlignment="1">
      <alignment horizontal="left" vertical="top" wrapText="1"/>
    </xf>
    <xf numFmtId="164" fontId="15" fillId="2" borderId="1" xfId="1" applyNumberFormat="1" applyFont="1" applyFill="1" applyBorder="1" applyAlignment="1">
      <alignment horizontal="right" vertical="center"/>
    </xf>
    <xf numFmtId="164" fontId="15" fillId="2" borderId="15" xfId="1" applyNumberFormat="1" applyFont="1" applyFill="1" applyBorder="1" applyAlignment="1">
      <alignment horizontal="right" vertical="center"/>
    </xf>
    <xf numFmtId="0" fontId="15" fillId="2" borderId="1" xfId="1" applyFont="1" applyFill="1" applyBorder="1" applyAlignment="1">
      <alignment horizontal="left" vertical="center"/>
    </xf>
    <xf numFmtId="0" fontId="15" fillId="2" borderId="1" xfId="1" applyFont="1" applyFill="1" applyBorder="1" applyAlignment="1">
      <alignment horizontal="left" vertical="center" wrapText="1"/>
    </xf>
    <xf numFmtId="0" fontId="15" fillId="2" borderId="5" xfId="1" applyFont="1" applyFill="1" applyBorder="1" applyAlignment="1">
      <alignment horizontal="center" vertical="top" wrapText="1"/>
    </xf>
    <xf numFmtId="0" fontId="15" fillId="2" borderId="6" xfId="1" applyFont="1" applyFill="1" applyBorder="1" applyAlignment="1">
      <alignment horizontal="left" vertical="top" wrapText="1"/>
    </xf>
    <xf numFmtId="0" fontId="15" fillId="2" borderId="6" xfId="1" applyFont="1" applyFill="1" applyBorder="1" applyAlignment="1">
      <alignment horizontal="center" vertical="center" wrapText="1"/>
    </xf>
    <xf numFmtId="0" fontId="15" fillId="2" borderId="6" xfId="1" applyFont="1" applyFill="1" applyBorder="1" applyAlignment="1">
      <alignment horizontal="right" vertical="center"/>
    </xf>
    <xf numFmtId="0" fontId="15" fillId="2" borderId="7" xfId="1" applyFont="1" applyFill="1" applyBorder="1" applyAlignment="1">
      <alignment horizontal="right" vertical="center"/>
    </xf>
    <xf numFmtId="0" fontId="17" fillId="2" borderId="0" xfId="0" applyFont="1" applyFill="1"/>
    <xf numFmtId="0" fontId="12" fillId="2" borderId="0" xfId="0" applyFont="1" applyFill="1"/>
    <xf numFmtId="0" fontId="12" fillId="2" borderId="0" xfId="0" applyFont="1" applyFill="1" applyAlignment="1">
      <alignment horizontal="right" vertical="center"/>
    </xf>
    <xf numFmtId="0" fontId="9" fillId="2" borderId="0" xfId="0" applyFont="1" applyFill="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1" fillId="2" borderId="8" xfId="0" applyFont="1" applyFill="1" applyBorder="1" applyAlignment="1">
      <alignment horizontal="center" vertical="center" wrapText="1"/>
    </xf>
    <xf numFmtId="49" fontId="1" fillId="2" borderId="26" xfId="0" applyNumberFormat="1" applyFont="1" applyFill="1" applyBorder="1" applyAlignment="1">
      <alignment horizontal="center" vertical="center"/>
    </xf>
    <xf numFmtId="0" fontId="1" fillId="2" borderId="27" xfId="0" applyFont="1" applyFill="1" applyBorder="1" applyAlignment="1">
      <alignment vertical="center"/>
    </xf>
    <xf numFmtId="0" fontId="1" fillId="2" borderId="27" xfId="0" applyFont="1" applyFill="1" applyBorder="1" applyAlignment="1">
      <alignment horizontal="center" vertical="center"/>
    </xf>
    <xf numFmtId="165" fontId="1" fillId="2" borderId="27" xfId="0" applyNumberFormat="1" applyFont="1" applyFill="1" applyBorder="1" applyAlignment="1">
      <alignment horizontal="center" vertical="center"/>
    </xf>
    <xf numFmtId="165" fontId="1" fillId="2" borderId="25" xfId="0" applyNumberFormat="1" applyFont="1" applyFill="1" applyBorder="1" applyAlignment="1">
      <alignment horizontal="center" vertical="center"/>
    </xf>
    <xf numFmtId="0" fontId="0" fillId="2" borderId="0" xfId="0" applyFill="1" applyBorder="1" applyAlignment="1">
      <alignment vertical="center"/>
    </xf>
    <xf numFmtId="165" fontId="1" fillId="2" borderId="28"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16"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4" fontId="15" fillId="2" borderId="16" xfId="1" applyNumberFormat="1" applyFont="1" applyFill="1" applyBorder="1" applyAlignment="1">
      <alignment horizontal="right" vertical="center"/>
    </xf>
    <xf numFmtId="0" fontId="15" fillId="2" borderId="14" xfId="1" applyFont="1" applyFill="1" applyBorder="1" applyAlignment="1">
      <alignment horizontal="center" vertical="center" wrapText="1"/>
    </xf>
    <xf numFmtId="0" fontId="15" fillId="2" borderId="1" xfId="1" applyFont="1" applyFill="1" applyBorder="1" applyAlignment="1">
      <alignment horizontal="center" vertical="center" wrapText="1"/>
    </xf>
    <xf numFmtId="4" fontId="18" fillId="2" borderId="1" xfId="1" applyNumberFormat="1" applyFont="1" applyFill="1" applyBorder="1" applyAlignment="1">
      <alignment horizontal="center" vertical="center" wrapText="1"/>
    </xf>
    <xf numFmtId="0" fontId="18" fillId="2" borderId="1" xfId="1" applyFont="1" applyFill="1" applyBorder="1" applyAlignment="1">
      <alignment horizontal="left" vertical="top" wrapText="1" indent="2"/>
    </xf>
    <xf numFmtId="0" fontId="18" fillId="2" borderId="1" xfId="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18" fillId="2" borderId="1" xfId="1" applyFont="1" applyFill="1" applyBorder="1" applyAlignment="1">
      <alignment horizontal="left" vertical="top" wrapText="1"/>
    </xf>
    <xf numFmtId="0" fontId="18" fillId="2" borderId="1" xfId="1" applyFont="1" applyFill="1" applyBorder="1" applyAlignment="1">
      <alignment horizontal="center" vertical="top" wrapText="1"/>
    </xf>
    <xf numFmtId="0" fontId="18" fillId="2" borderId="1" xfId="1" applyFont="1" applyFill="1" applyBorder="1" applyAlignment="1">
      <alignment horizontal="left" vertical="center" wrapText="1"/>
    </xf>
    <xf numFmtId="0" fontId="0" fillId="2" borderId="0" xfId="0" applyFont="1" applyFill="1"/>
    <xf numFmtId="0" fontId="15" fillId="2" borderId="1" xfId="1" applyFont="1" applyFill="1" applyBorder="1" applyAlignment="1">
      <alignment horizontal="center" vertical="center" wrapText="1"/>
    </xf>
    <xf numFmtId="2" fontId="15" fillId="2" borderId="1" xfId="1" applyNumberFormat="1" applyFont="1" applyFill="1" applyBorder="1" applyAlignment="1">
      <alignment horizontal="right" vertical="center"/>
    </xf>
    <xf numFmtId="0" fontId="15" fillId="2" borderId="1" xfId="1" applyFont="1" applyFill="1" applyBorder="1" applyAlignment="1">
      <alignment horizontal="center" vertical="center"/>
    </xf>
    <xf numFmtId="0" fontId="1" fillId="2" borderId="9" xfId="0"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11" fillId="2" borderId="15" xfId="0" applyNumberFormat="1" applyFont="1" applyFill="1" applyBorder="1" applyAlignment="1">
      <alignment horizontal="center" vertical="center"/>
    </xf>
    <xf numFmtId="0" fontId="15" fillId="2" borderId="1" xfId="1" applyFont="1" applyFill="1" applyBorder="1" applyAlignment="1">
      <alignment horizontal="center" vertical="center" wrapText="1"/>
    </xf>
    <xf numFmtId="4" fontId="8" fillId="2" borderId="15" xfId="0" applyNumberFormat="1" applyFont="1" applyFill="1" applyBorder="1" applyAlignment="1">
      <alignment horizontal="center" vertical="center"/>
    </xf>
    <xf numFmtId="165" fontId="8" fillId="2" borderId="15" xfId="0" applyNumberFormat="1" applyFont="1" applyFill="1" applyBorder="1" applyAlignment="1">
      <alignment horizontal="center" vertical="center"/>
    </xf>
    <xf numFmtId="4" fontId="1" fillId="2" borderId="9"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0" fontId="1" fillId="2" borderId="1" xfId="0" applyFont="1" applyFill="1" applyBorder="1" applyAlignment="1">
      <alignment horizontal="justify" vertical="top" wrapText="1"/>
    </xf>
    <xf numFmtId="0" fontId="1" fillId="2" borderId="1" xfId="0" applyFont="1" applyFill="1" applyBorder="1" applyAlignment="1">
      <alignment horizontal="left" vertical="top" wrapText="1"/>
    </xf>
    <xf numFmtId="168" fontId="8" fillId="2" borderId="1" xfId="0" applyNumberFormat="1" applyFont="1" applyFill="1" applyBorder="1" applyAlignment="1">
      <alignment horizontal="center" vertical="center"/>
    </xf>
    <xf numFmtId="168" fontId="8"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9" fillId="2" borderId="0" xfId="0" applyFont="1" applyFill="1" applyAlignment="1">
      <alignment vertical="center" wrapText="1"/>
    </xf>
    <xf numFmtId="0" fontId="1" fillId="2" borderId="1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left" vertical="center" wrapText="1"/>
    </xf>
    <xf numFmtId="0" fontId="15" fillId="2" borderId="0" xfId="1" applyFont="1" applyFill="1" applyBorder="1" applyAlignment="1">
      <alignment horizontal="left" vertical="top" wrapText="1"/>
    </xf>
    <xf numFmtId="0" fontId="12" fillId="2" borderId="0" xfId="0" applyFont="1" applyFill="1" applyAlignment="1">
      <alignment horizontal="left" wrapText="1" indent="3"/>
    </xf>
    <xf numFmtId="0" fontId="13" fillId="2" borderId="0" xfId="0" applyFont="1" applyFill="1" applyAlignment="1">
      <alignment horizontal="center" wrapText="1"/>
    </xf>
    <xf numFmtId="0" fontId="15" fillId="2" borderId="2"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4" xfId="1" applyFont="1" applyFill="1" applyBorder="1" applyAlignment="1">
      <alignment horizontal="center" vertical="center" wrapText="1"/>
    </xf>
    <xf numFmtId="4" fontId="15" fillId="2" borderId="23" xfId="1" applyNumberFormat="1" applyFont="1" applyFill="1" applyBorder="1" applyAlignment="1">
      <alignment horizontal="center" vertical="center"/>
    </xf>
    <xf numFmtId="4" fontId="15" fillId="2" borderId="0" xfId="1" applyNumberFormat="1" applyFont="1" applyFill="1" applyBorder="1" applyAlignment="1">
      <alignment horizontal="center" vertical="center"/>
    </xf>
    <xf numFmtId="4" fontId="15" fillId="2" borderId="25" xfId="1" applyNumberFormat="1" applyFont="1" applyFill="1" applyBorder="1" applyAlignment="1">
      <alignment horizontal="center" vertical="center"/>
    </xf>
    <xf numFmtId="4" fontId="15" fillId="2" borderId="30" xfId="1" applyNumberFormat="1" applyFont="1" applyFill="1" applyBorder="1" applyAlignment="1">
      <alignment horizontal="center" vertical="center"/>
    </xf>
    <xf numFmtId="4" fontId="15" fillId="2" borderId="21" xfId="1" applyNumberFormat="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31" xfId="1" applyFont="1" applyFill="1" applyBorder="1" applyAlignment="1">
      <alignment horizontal="center" vertical="center"/>
    </xf>
    <xf numFmtId="0" fontId="3" fillId="2" borderId="0" xfId="0" applyFont="1" applyFill="1" applyAlignment="1">
      <alignment horizontal="left" vertical="center" wrapText="1"/>
    </xf>
  </cellXfs>
  <cellStyles count="2">
    <cellStyle name="Обычный" xfId="0" builtinId="0"/>
    <cellStyle name="Обычный_стр.1_5"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election activeCell="B28" sqref="B28"/>
    </sheetView>
  </sheetViews>
  <sheetFormatPr defaultRowHeight="15" x14ac:dyDescent="0.25"/>
  <cols>
    <col min="1" max="1" width="32" customWidth="1"/>
    <col min="2" max="2" width="106.140625" customWidth="1"/>
  </cols>
  <sheetData>
    <row r="1" spans="1:2" x14ac:dyDescent="0.25">
      <c r="B1" s="4"/>
    </row>
    <row r="2" spans="1:2" ht="20.25" x14ac:dyDescent="0.25">
      <c r="A2" s="110" t="s">
        <v>17</v>
      </c>
      <c r="B2" s="111"/>
    </row>
    <row r="3" spans="1:2" ht="20.25" x14ac:dyDescent="0.25">
      <c r="A3" s="110" t="s">
        <v>16</v>
      </c>
      <c r="B3" s="111"/>
    </row>
    <row r="4" spans="1:2" ht="20.25" x14ac:dyDescent="0.25">
      <c r="A4" s="110" t="s">
        <v>194</v>
      </c>
      <c r="B4" s="111"/>
    </row>
    <row r="5" spans="1:2" ht="18.75" x14ac:dyDescent="0.25">
      <c r="A5" s="112" t="s">
        <v>190</v>
      </c>
      <c r="B5" s="111"/>
    </row>
    <row r="6" spans="1:2" x14ac:dyDescent="0.25">
      <c r="A6" s="113" t="s">
        <v>15</v>
      </c>
      <c r="B6" s="111"/>
    </row>
    <row r="7" spans="1:2" x14ac:dyDescent="0.25">
      <c r="B7" s="3"/>
    </row>
    <row r="8" spans="1:2" x14ac:dyDescent="0.25">
      <c r="B8" s="1"/>
    </row>
    <row r="9" spans="1:2" x14ac:dyDescent="0.25">
      <c r="B9" s="10" t="s">
        <v>12</v>
      </c>
    </row>
    <row r="10" spans="1:2" x14ac:dyDescent="0.25">
      <c r="B10" s="10" t="s">
        <v>13</v>
      </c>
    </row>
    <row r="11" spans="1:2" x14ac:dyDescent="0.25">
      <c r="B11" s="10" t="s">
        <v>14</v>
      </c>
    </row>
    <row r="12" spans="1:2" x14ac:dyDescent="0.25">
      <c r="B12" s="2"/>
    </row>
    <row r="14" spans="1:2" ht="15.75" x14ac:dyDescent="0.25">
      <c r="A14" s="5" t="s">
        <v>0</v>
      </c>
    </row>
    <row r="15" spans="1:2" ht="15.75" x14ac:dyDescent="0.25">
      <c r="A15" s="6" t="s">
        <v>1</v>
      </c>
      <c r="B15" s="7" t="s">
        <v>185</v>
      </c>
    </row>
    <row r="16" spans="1:2" ht="15" customHeight="1" x14ac:dyDescent="0.25">
      <c r="A16" s="6" t="s">
        <v>2</v>
      </c>
      <c r="B16" s="6" t="s">
        <v>228</v>
      </c>
    </row>
    <row r="17" spans="1:2" ht="31.5" x14ac:dyDescent="0.25">
      <c r="A17" s="16" t="s">
        <v>3</v>
      </c>
      <c r="B17" s="6" t="s">
        <v>229</v>
      </c>
    </row>
    <row r="18" spans="1:2" ht="31.5" x14ac:dyDescent="0.25">
      <c r="A18" s="16" t="s">
        <v>4</v>
      </c>
      <c r="B18" s="6" t="s">
        <v>230</v>
      </c>
    </row>
    <row r="19" spans="1:2" ht="15.75" x14ac:dyDescent="0.25">
      <c r="A19" s="6" t="s">
        <v>5</v>
      </c>
      <c r="B19" s="8">
        <v>7706757331</v>
      </c>
    </row>
    <row r="20" spans="1:2" s="25" customFormat="1" ht="15.75" x14ac:dyDescent="0.25">
      <c r="A20" s="105" t="s">
        <v>6</v>
      </c>
      <c r="B20" s="106" t="s">
        <v>227</v>
      </c>
    </row>
    <row r="21" spans="1:2" ht="31.5" x14ac:dyDescent="0.25">
      <c r="A21" s="11" t="s">
        <v>7</v>
      </c>
      <c r="B21" s="9" t="s">
        <v>231</v>
      </c>
    </row>
    <row r="22" spans="1:2" ht="15.75" x14ac:dyDescent="0.25">
      <c r="A22" s="6" t="s">
        <v>8</v>
      </c>
      <c r="B22" s="7" t="s">
        <v>186</v>
      </c>
    </row>
    <row r="23" spans="1:2" ht="15.75" x14ac:dyDescent="0.25">
      <c r="A23" s="6" t="s">
        <v>9</v>
      </c>
      <c r="B23" s="7" t="s">
        <v>179</v>
      </c>
    </row>
    <row r="24" spans="1:2" ht="15.75" x14ac:dyDescent="0.25">
      <c r="A24" s="6" t="s">
        <v>10</v>
      </c>
      <c r="B24" s="7" t="s">
        <v>11</v>
      </c>
    </row>
  </sheetData>
  <mergeCells count="5">
    <mergeCell ref="A2:B2"/>
    <mergeCell ref="A3:B3"/>
    <mergeCell ref="A4:B4"/>
    <mergeCell ref="A5:B5"/>
    <mergeCell ref="A6:B6"/>
  </mergeCells>
  <printOptions horizontalCentered="1"/>
  <pageMargins left="0.11811023622047245" right="0.11811023622047245" top="0.94488188976377963" bottom="0.15748031496062992" header="0" footer="0"/>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A13" sqref="A13"/>
    </sheetView>
  </sheetViews>
  <sheetFormatPr defaultColWidth="9.140625" defaultRowHeight="15" x14ac:dyDescent="0.25"/>
  <cols>
    <col min="1" max="1" width="41" style="93" customWidth="1"/>
    <col min="2" max="2" width="26" style="93" customWidth="1"/>
    <col min="3" max="3" width="25" style="93" customWidth="1"/>
    <col min="4" max="4" width="30.7109375" style="93" customWidth="1"/>
    <col min="5" max="5" width="20.42578125" style="93" customWidth="1"/>
    <col min="6" max="16384" width="9.140625" style="93"/>
  </cols>
  <sheetData>
    <row r="1" spans="1:5" ht="15.75" x14ac:dyDescent="0.25">
      <c r="A1" s="27" t="s">
        <v>18</v>
      </c>
    </row>
    <row r="2" spans="1:5" ht="20.25" x14ac:dyDescent="0.25">
      <c r="C2" s="69" t="s">
        <v>24</v>
      </c>
    </row>
    <row r="3" spans="1:5" ht="20.25" x14ac:dyDescent="0.25">
      <c r="C3" s="69" t="s">
        <v>187</v>
      </c>
    </row>
    <row r="4" spans="1:5" ht="15.75" x14ac:dyDescent="0.25">
      <c r="C4" s="70" t="s">
        <v>26</v>
      </c>
    </row>
    <row r="5" spans="1:5" ht="15.75" x14ac:dyDescent="0.25">
      <c r="C5" s="70" t="s">
        <v>25</v>
      </c>
    </row>
    <row r="6" spans="1:5" ht="15.75" x14ac:dyDescent="0.25">
      <c r="C6" s="70" t="s">
        <v>195</v>
      </c>
    </row>
    <row r="7" spans="1:5" ht="15.75" x14ac:dyDescent="0.25">
      <c r="C7" s="70"/>
    </row>
    <row r="9" spans="1:5" ht="18.75" x14ac:dyDescent="0.25">
      <c r="C9" s="71" t="s">
        <v>196</v>
      </c>
    </row>
    <row r="10" spans="1:5" ht="111.75" customHeight="1" x14ac:dyDescent="0.25">
      <c r="A10" s="114" t="s">
        <v>226</v>
      </c>
      <c r="B10" s="114"/>
      <c r="C10" s="114"/>
      <c r="D10" s="114"/>
      <c r="E10" s="114"/>
    </row>
    <row r="11" spans="1:5" ht="15.75" thickBot="1" x14ac:dyDescent="0.3"/>
    <row r="12" spans="1:5" ht="63.75" thickBot="1" x14ac:dyDescent="0.3">
      <c r="A12" s="28" t="s">
        <v>19</v>
      </c>
      <c r="B12" s="30" t="s">
        <v>20</v>
      </c>
      <c r="C12" s="30" t="s">
        <v>21</v>
      </c>
      <c r="D12" s="30" t="s">
        <v>22</v>
      </c>
      <c r="E12" s="31" t="s">
        <v>23</v>
      </c>
    </row>
    <row r="13" spans="1:5" ht="60" customHeight="1" thickBot="1" x14ac:dyDescent="0.3">
      <c r="A13" s="72" t="s">
        <v>188</v>
      </c>
      <c r="B13" s="97" t="s">
        <v>193</v>
      </c>
      <c r="C13" s="97" t="s">
        <v>215</v>
      </c>
      <c r="D13" s="103">
        <f>'приложение 4'!F16/'приложение 4'!F11*1000</f>
        <v>2668.7252577335694</v>
      </c>
      <c r="E13" s="104">
        <f>'приложение 4'!F17/'приложение 4'!F9/12*1000000</f>
        <v>260623.04834724803</v>
      </c>
    </row>
  </sheetData>
  <mergeCells count="1">
    <mergeCell ref="A10:E10"/>
  </mergeCells>
  <printOptions horizontalCentered="1"/>
  <pageMargins left="0.11811023622047245" right="0.11811023622047245" top="1.1417322834645669" bottom="0.15748031496062992" header="0" footer="0"/>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Normal="100" workbookViewId="0">
      <pane ySplit="7" topLeftCell="A23" activePane="bottomLeft" state="frozen"/>
      <selection pane="bottomLeft" activeCell="B52" sqref="B52:F52"/>
    </sheetView>
  </sheetViews>
  <sheetFormatPr defaultColWidth="9.140625" defaultRowHeight="15" x14ac:dyDescent="0.25"/>
  <cols>
    <col min="1" max="1" width="6" style="25" customWidth="1"/>
    <col min="2" max="2" width="54" style="25" customWidth="1"/>
    <col min="3" max="3" width="15.5703125" style="25" customWidth="1"/>
    <col min="4" max="4" width="24.5703125" style="25" customWidth="1"/>
    <col min="5" max="5" width="21.28515625" style="25" customWidth="1"/>
    <col min="6" max="6" width="20.85546875" style="25" customWidth="1"/>
    <col min="7" max="7" width="26.28515625" style="25" customWidth="1"/>
    <col min="8" max="16384" width="9.140625" style="25"/>
  </cols>
  <sheetData>
    <row r="1" spans="1:12" x14ac:dyDescent="0.25">
      <c r="F1" s="26" t="s">
        <v>27</v>
      </c>
    </row>
    <row r="2" spans="1:12" x14ac:dyDescent="0.25">
      <c r="F2" s="26" t="s">
        <v>13</v>
      </c>
    </row>
    <row r="3" spans="1:12" x14ac:dyDescent="0.25">
      <c r="F3" s="26" t="s">
        <v>14</v>
      </c>
    </row>
    <row r="4" spans="1:12" x14ac:dyDescent="0.25">
      <c r="F4" s="26"/>
    </row>
    <row r="6" spans="1:12" ht="16.5" thickBot="1" x14ac:dyDescent="0.3">
      <c r="A6" s="27" t="s">
        <v>180</v>
      </c>
    </row>
    <row r="7" spans="1:12" ht="76.5" customHeight="1" thickBot="1" x14ac:dyDescent="0.3">
      <c r="A7" s="28" t="s">
        <v>28</v>
      </c>
      <c r="B7" s="29" t="s">
        <v>29</v>
      </c>
      <c r="C7" s="29" t="s">
        <v>30</v>
      </c>
      <c r="D7" s="30" t="s">
        <v>197</v>
      </c>
      <c r="E7" s="30" t="s">
        <v>198</v>
      </c>
      <c r="F7" s="31" t="s">
        <v>199</v>
      </c>
    </row>
    <row r="8" spans="1:12" ht="15.75" x14ac:dyDescent="0.25">
      <c r="A8" s="73" t="s">
        <v>69</v>
      </c>
      <c r="B8" s="74" t="s">
        <v>31</v>
      </c>
      <c r="C8" s="75" t="s">
        <v>32</v>
      </c>
      <c r="D8" s="76">
        <v>411.5</v>
      </c>
      <c r="E8" s="77">
        <v>399</v>
      </c>
      <c r="F8" s="79">
        <v>399</v>
      </c>
    </row>
    <row r="9" spans="1:12" ht="65.25" customHeight="1" x14ac:dyDescent="0.25">
      <c r="A9" s="32" t="s">
        <v>70</v>
      </c>
      <c r="B9" s="18" t="s">
        <v>33</v>
      </c>
      <c r="C9" s="33" t="s">
        <v>32</v>
      </c>
      <c r="D9" s="17">
        <v>346.81163110305727</v>
      </c>
      <c r="E9" s="81">
        <v>337.25578986308449</v>
      </c>
      <c r="F9" s="79">
        <v>334.61807220591459</v>
      </c>
    </row>
    <row r="10" spans="1:12" ht="15.75" x14ac:dyDescent="0.25">
      <c r="A10" s="32" t="s">
        <v>71</v>
      </c>
      <c r="B10" s="19" t="s">
        <v>34</v>
      </c>
      <c r="C10" s="33" t="s">
        <v>35</v>
      </c>
      <c r="D10" s="17">
        <v>1102.0392609999999</v>
      </c>
      <c r="E10" s="81">
        <v>1089.3201000000001</v>
      </c>
      <c r="F10" s="80">
        <v>1010.3350000000009</v>
      </c>
    </row>
    <row r="11" spans="1:12" ht="15.75" x14ac:dyDescent="0.25">
      <c r="A11" s="32" t="s">
        <v>72</v>
      </c>
      <c r="B11" s="19" t="s">
        <v>36</v>
      </c>
      <c r="C11" s="33" t="s">
        <v>35</v>
      </c>
      <c r="D11" s="17">
        <v>847.61864799999989</v>
      </c>
      <c r="E11" s="81">
        <v>817.07340000000011</v>
      </c>
      <c r="F11" s="80">
        <v>717.1621263333335</v>
      </c>
    </row>
    <row r="12" spans="1:12" ht="15.75" x14ac:dyDescent="0.25">
      <c r="A12" s="32" t="s">
        <v>73</v>
      </c>
      <c r="B12" s="19" t="s">
        <v>37</v>
      </c>
      <c r="C12" s="33" t="s">
        <v>38</v>
      </c>
      <c r="D12" s="17">
        <v>2007.0214000000001</v>
      </c>
      <c r="E12" s="81">
        <v>2017.3039200000001</v>
      </c>
      <c r="F12" s="80">
        <v>1976.2139450000004</v>
      </c>
      <c r="G12" s="34"/>
    </row>
    <row r="13" spans="1:12" ht="31.5" x14ac:dyDescent="0.25">
      <c r="A13" s="32" t="s">
        <v>74</v>
      </c>
      <c r="B13" s="18" t="s">
        <v>114</v>
      </c>
      <c r="C13" s="33" t="s">
        <v>38</v>
      </c>
      <c r="D13" s="17">
        <v>2003.6565000000001</v>
      </c>
      <c r="E13" s="81">
        <v>2014.10052</v>
      </c>
      <c r="F13" s="80">
        <v>1973.0105450000003</v>
      </c>
      <c r="H13" s="34"/>
      <c r="I13" s="34"/>
      <c r="J13" s="34"/>
      <c r="K13" s="34"/>
      <c r="L13" s="34"/>
    </row>
    <row r="14" spans="1:12" ht="15.75" x14ac:dyDescent="0.25">
      <c r="A14" s="32"/>
      <c r="B14" s="18" t="s">
        <v>192</v>
      </c>
      <c r="C14" s="33" t="s">
        <v>38</v>
      </c>
      <c r="D14" s="17">
        <v>1588.4697000000001</v>
      </c>
      <c r="E14" s="81">
        <v>1625.3101000000001</v>
      </c>
      <c r="F14" s="80">
        <v>1584.2201450000002</v>
      </c>
    </row>
    <row r="15" spans="1:12" ht="15.75" x14ac:dyDescent="0.25">
      <c r="A15" s="35" t="s">
        <v>75</v>
      </c>
      <c r="B15" s="36" t="s">
        <v>39</v>
      </c>
      <c r="C15" s="37" t="s">
        <v>40</v>
      </c>
      <c r="D15" s="38">
        <f>SUM(D16:D19)</f>
        <v>5656.1354902306884</v>
      </c>
      <c r="E15" s="98">
        <f>SUM(E16:E19)</f>
        <v>3715.2361242362149</v>
      </c>
      <c r="F15" s="102">
        <f>SUM(F16:F19)</f>
        <v>6457.1741261043499</v>
      </c>
    </row>
    <row r="16" spans="1:12" ht="15.75" x14ac:dyDescent="0.25">
      <c r="A16" s="32" t="s">
        <v>76</v>
      </c>
      <c r="B16" s="19" t="s">
        <v>41</v>
      </c>
      <c r="C16" s="33" t="s">
        <v>40</v>
      </c>
      <c r="D16" s="12">
        <f>1442350.53386667/1000</f>
        <v>1442.35053386667</v>
      </c>
      <c r="E16" s="12">
        <v>1315.9423713434101</v>
      </c>
      <c r="F16" s="79">
        <f>1913908.68043568/1000</f>
        <v>1913.90868043568</v>
      </c>
      <c r="G16" s="20"/>
    </row>
    <row r="17" spans="1:7" ht="15.75" x14ac:dyDescent="0.25">
      <c r="A17" s="32" t="s">
        <v>77</v>
      </c>
      <c r="B17" s="19" t="s">
        <v>42</v>
      </c>
      <c r="C17" s="33" t="s">
        <v>40</v>
      </c>
      <c r="D17" s="12">
        <v>840.25823588529397</v>
      </c>
      <c r="E17" s="12">
        <v>553.00787040270404</v>
      </c>
      <c r="F17" s="79">
        <f>1046510.18412462/1000</f>
        <v>1046.5101841246201</v>
      </c>
      <c r="G17" s="39"/>
    </row>
    <row r="18" spans="1:7" ht="31.5" x14ac:dyDescent="0.25">
      <c r="A18" s="32" t="s">
        <v>78</v>
      </c>
      <c r="B18" s="18" t="s">
        <v>181</v>
      </c>
      <c r="C18" s="33" t="s">
        <v>40</v>
      </c>
      <c r="D18" s="12">
        <v>3349.31749928108</v>
      </c>
      <c r="E18" s="82">
        <v>1814.90994176918</v>
      </c>
      <c r="F18" s="79">
        <v>3441.7710170615701</v>
      </c>
      <c r="G18" s="20"/>
    </row>
    <row r="19" spans="1:7" ht="31.5" x14ac:dyDescent="0.25">
      <c r="A19" s="32" t="s">
        <v>111</v>
      </c>
      <c r="B19" s="18" t="s">
        <v>112</v>
      </c>
      <c r="C19" s="33" t="s">
        <v>40</v>
      </c>
      <c r="D19" s="12">
        <v>24.209221197644499</v>
      </c>
      <c r="E19" s="82">
        <v>31.375940720920699</v>
      </c>
      <c r="F19" s="79">
        <v>54.984244482479802</v>
      </c>
      <c r="G19" s="20"/>
    </row>
    <row r="20" spans="1:7" ht="15.75" x14ac:dyDescent="0.25">
      <c r="A20" s="32" t="s">
        <v>79</v>
      </c>
      <c r="B20" s="19" t="s">
        <v>43</v>
      </c>
      <c r="C20" s="33" t="s">
        <v>40</v>
      </c>
      <c r="D20" s="12">
        <v>3146.4937454199999</v>
      </c>
      <c r="E20" s="12">
        <f>E21+E23</f>
        <v>2661.5927079364701</v>
      </c>
      <c r="F20" s="13">
        <f>F21+F23</f>
        <v>3457.9360534737198</v>
      </c>
    </row>
    <row r="21" spans="1:7" ht="15.75" x14ac:dyDescent="0.25">
      <c r="A21" s="32" t="s">
        <v>80</v>
      </c>
      <c r="B21" s="19" t="s">
        <v>44</v>
      </c>
      <c r="C21" s="33" t="s">
        <v>40</v>
      </c>
      <c r="D21" s="12">
        <v>1735.2681138899998</v>
      </c>
      <c r="E21" s="12">
        <v>1314.64159457597</v>
      </c>
      <c r="F21" s="79">
        <f>1912644.05897413/1000</f>
        <v>1912.6440589741301</v>
      </c>
    </row>
    <row r="22" spans="1:7" ht="15.75" x14ac:dyDescent="0.25">
      <c r="A22" s="32"/>
      <c r="B22" s="19" t="s">
        <v>45</v>
      </c>
      <c r="C22" s="33" t="s">
        <v>46</v>
      </c>
      <c r="D22" s="17">
        <v>475.11144086496284</v>
      </c>
      <c r="E22" s="17">
        <v>475</v>
      </c>
      <c r="F22" s="80">
        <v>493.04844971903674</v>
      </c>
    </row>
    <row r="23" spans="1:7" ht="15.75" x14ac:dyDescent="0.25">
      <c r="A23" s="32" t="s">
        <v>81</v>
      </c>
      <c r="B23" s="19" t="s">
        <v>189</v>
      </c>
      <c r="C23" s="33" t="s">
        <v>40</v>
      </c>
      <c r="D23" s="12">
        <v>1411.22563206</v>
      </c>
      <c r="E23" s="12">
        <v>1346.9511133604999</v>
      </c>
      <c r="F23" s="79">
        <f>1545291.99449959/1000</f>
        <v>1545.2919944995899</v>
      </c>
    </row>
    <row r="24" spans="1:7" ht="15.75" x14ac:dyDescent="0.25">
      <c r="A24" s="32"/>
      <c r="B24" s="19" t="s">
        <v>47</v>
      </c>
      <c r="C24" s="33" t="s">
        <v>48</v>
      </c>
      <c r="D24" s="17">
        <v>172.30683140697951</v>
      </c>
      <c r="E24" s="17">
        <v>177.1</v>
      </c>
      <c r="F24" s="109">
        <v>185.27629929128622</v>
      </c>
    </row>
    <row r="25" spans="1:7" ht="22.15" customHeight="1" x14ac:dyDescent="0.25">
      <c r="A25" s="32" t="s">
        <v>83</v>
      </c>
      <c r="B25" s="19" t="s">
        <v>49</v>
      </c>
      <c r="C25" s="33" t="s">
        <v>40</v>
      </c>
      <c r="D25" s="121" t="s">
        <v>110</v>
      </c>
      <c r="E25" s="122"/>
      <c r="F25" s="123"/>
    </row>
    <row r="26" spans="1:7" ht="31.5" x14ac:dyDescent="0.25">
      <c r="A26" s="32" t="s">
        <v>82</v>
      </c>
      <c r="B26" s="18" t="s">
        <v>50</v>
      </c>
      <c r="C26" s="37"/>
      <c r="D26" s="121" t="s">
        <v>110</v>
      </c>
      <c r="E26" s="122"/>
      <c r="F26" s="123"/>
    </row>
    <row r="27" spans="1:7" ht="15.75" x14ac:dyDescent="0.25">
      <c r="A27" s="32" t="s">
        <v>84</v>
      </c>
      <c r="B27" s="19" t="s">
        <v>51</v>
      </c>
      <c r="C27" s="33" t="s">
        <v>52</v>
      </c>
      <c r="D27" s="12"/>
      <c r="E27" s="12"/>
      <c r="F27" s="13"/>
    </row>
    <row r="28" spans="1:7" ht="31.5" x14ac:dyDescent="0.25">
      <c r="A28" s="32" t="s">
        <v>85</v>
      </c>
      <c r="B28" s="18" t="s">
        <v>53</v>
      </c>
      <c r="C28" s="33" t="s">
        <v>54</v>
      </c>
      <c r="D28" s="12"/>
      <c r="E28" s="12"/>
      <c r="F28" s="13"/>
    </row>
    <row r="29" spans="1:7" ht="31.5" x14ac:dyDescent="0.25">
      <c r="A29" s="32" t="s">
        <v>86</v>
      </c>
      <c r="B29" s="18" t="s">
        <v>55</v>
      </c>
      <c r="C29" s="33"/>
      <c r="D29" s="118"/>
      <c r="E29" s="119"/>
      <c r="F29" s="120"/>
    </row>
    <row r="30" spans="1:7" ht="15.75" x14ac:dyDescent="0.25">
      <c r="A30" s="35" t="s">
        <v>87</v>
      </c>
      <c r="B30" s="40" t="s">
        <v>56</v>
      </c>
      <c r="C30" s="78"/>
      <c r="D30" s="98">
        <f>SUM(D31:D34)</f>
        <v>6339.7258767399999</v>
      </c>
      <c r="E30" s="98">
        <f>SUM(E31:E34)</f>
        <v>3638.659359014146</v>
      </c>
      <c r="F30" s="102">
        <f>F31+F32+F33+F34</f>
        <v>5531.4828880677114</v>
      </c>
      <c r="G30" s="20"/>
    </row>
    <row r="31" spans="1:7" ht="15.75" x14ac:dyDescent="0.25">
      <c r="A31" s="32" t="s">
        <v>88</v>
      </c>
      <c r="B31" s="18" t="s">
        <v>57</v>
      </c>
      <c r="C31" s="33" t="s">
        <v>40</v>
      </c>
      <c r="D31" s="12">
        <f>D21</f>
        <v>1735.2681138899998</v>
      </c>
      <c r="E31" s="12">
        <f>E16</f>
        <v>1315.9423713434101</v>
      </c>
      <c r="F31" s="13">
        <f>F16</f>
        <v>1913.90868043568</v>
      </c>
    </row>
    <row r="32" spans="1:7" ht="15.75" x14ac:dyDescent="0.25">
      <c r="A32" s="32" t="s">
        <v>89</v>
      </c>
      <c r="B32" s="18" t="s">
        <v>58</v>
      </c>
      <c r="C32" s="33" t="s">
        <v>40</v>
      </c>
      <c r="D32" s="12">
        <f>3022.51866734-D31</f>
        <v>1287.2505534500001</v>
      </c>
      <c r="E32" s="12">
        <f>E17</f>
        <v>553.00787040270404</v>
      </c>
      <c r="F32" s="13">
        <f>F17</f>
        <v>1046.5101841246201</v>
      </c>
      <c r="G32" s="42"/>
    </row>
    <row r="33" spans="1:10" ht="31.5" x14ac:dyDescent="0.25">
      <c r="A33" s="32" t="s">
        <v>90</v>
      </c>
      <c r="B33" s="18" t="s">
        <v>184</v>
      </c>
      <c r="C33" s="33" t="s">
        <v>40</v>
      </c>
      <c r="D33" s="12">
        <v>3247.7897500399999</v>
      </c>
      <c r="E33" s="12">
        <f>1744235.74722952/1000</f>
        <v>1744.23574722952</v>
      </c>
      <c r="F33" s="99">
        <v>2530.6708506362402</v>
      </c>
    </row>
    <row r="34" spans="1:10" ht="31.5" x14ac:dyDescent="0.25">
      <c r="A34" s="32" t="s">
        <v>113</v>
      </c>
      <c r="B34" s="18" t="s">
        <v>182</v>
      </c>
      <c r="C34" s="33" t="s">
        <v>40</v>
      </c>
      <c r="D34" s="12">
        <v>69.417459359999995</v>
      </c>
      <c r="E34" s="12">
        <v>25.473370038512002</v>
      </c>
      <c r="F34" s="99">
        <v>40.393172871170997</v>
      </c>
    </row>
    <row r="35" spans="1:10" ht="31.5" x14ac:dyDescent="0.25">
      <c r="A35" s="35" t="s">
        <v>91</v>
      </c>
      <c r="B35" s="40" t="s">
        <v>60</v>
      </c>
      <c r="C35" s="37" t="s">
        <v>40</v>
      </c>
      <c r="D35" s="121" t="s">
        <v>110</v>
      </c>
      <c r="E35" s="122"/>
      <c r="F35" s="123"/>
    </row>
    <row r="36" spans="1:10" ht="15.75" x14ac:dyDescent="0.25">
      <c r="A36" s="32" t="s">
        <v>92</v>
      </c>
      <c r="B36" s="43" t="s">
        <v>61</v>
      </c>
      <c r="C36" s="33" t="s">
        <v>40</v>
      </c>
      <c r="D36" s="14"/>
      <c r="E36" s="14"/>
      <c r="F36" s="15"/>
    </row>
    <row r="37" spans="1:10" ht="15.75" x14ac:dyDescent="0.25">
      <c r="A37" s="32" t="s">
        <v>93</v>
      </c>
      <c r="B37" s="43" t="s">
        <v>62</v>
      </c>
      <c r="C37" s="33" t="s">
        <v>40</v>
      </c>
      <c r="D37" s="14"/>
      <c r="E37" s="14"/>
      <c r="F37" s="15"/>
    </row>
    <row r="38" spans="1:10" ht="15.75" x14ac:dyDescent="0.25">
      <c r="A38" s="32" t="s">
        <v>94</v>
      </c>
      <c r="B38" s="18" t="s">
        <v>63</v>
      </c>
      <c r="C38" s="33" t="s">
        <v>40</v>
      </c>
      <c r="D38" s="121" t="s">
        <v>110</v>
      </c>
      <c r="E38" s="122"/>
      <c r="F38" s="123"/>
    </row>
    <row r="39" spans="1:10" ht="15.75" x14ac:dyDescent="0.25">
      <c r="A39" s="32" t="s">
        <v>95</v>
      </c>
      <c r="B39" s="18" t="s">
        <v>57</v>
      </c>
      <c r="C39" s="33" t="s">
        <v>40</v>
      </c>
      <c r="D39" s="14"/>
      <c r="E39" s="14"/>
      <c r="F39" s="15"/>
    </row>
    <row r="40" spans="1:10" ht="15.75" x14ac:dyDescent="0.25">
      <c r="A40" s="32" t="s">
        <v>96</v>
      </c>
      <c r="B40" s="18" t="s">
        <v>58</v>
      </c>
      <c r="C40" s="33" t="s">
        <v>40</v>
      </c>
      <c r="D40" s="14"/>
      <c r="E40" s="14"/>
      <c r="F40" s="15"/>
    </row>
    <row r="41" spans="1:10" ht="31.5" x14ac:dyDescent="0.25">
      <c r="A41" s="32" t="s">
        <v>97</v>
      </c>
      <c r="B41" s="18" t="s">
        <v>59</v>
      </c>
      <c r="C41" s="33" t="s">
        <v>40</v>
      </c>
      <c r="D41" s="14"/>
      <c r="E41" s="14"/>
      <c r="F41" s="15"/>
    </row>
    <row r="42" spans="1:10" ht="31.5" x14ac:dyDescent="0.25">
      <c r="A42" s="35" t="s">
        <v>98</v>
      </c>
      <c r="B42" s="40" t="s">
        <v>64</v>
      </c>
      <c r="C42" s="37" t="s">
        <v>40</v>
      </c>
      <c r="D42" s="121" t="s">
        <v>110</v>
      </c>
      <c r="E42" s="122"/>
      <c r="F42" s="123"/>
    </row>
    <row r="43" spans="1:10" ht="15.75" x14ac:dyDescent="0.25">
      <c r="A43" s="32" t="s">
        <v>99</v>
      </c>
      <c r="B43" s="18" t="s">
        <v>57</v>
      </c>
      <c r="C43" s="33" t="s">
        <v>40</v>
      </c>
      <c r="D43" s="14"/>
      <c r="E43" s="14"/>
      <c r="F43" s="15"/>
    </row>
    <row r="44" spans="1:10" ht="15.75" x14ac:dyDescent="0.25">
      <c r="A44" s="32" t="s">
        <v>100</v>
      </c>
      <c r="B44" s="18" t="s">
        <v>58</v>
      </c>
      <c r="C44" s="33" t="s">
        <v>40</v>
      </c>
      <c r="D44" s="14"/>
      <c r="E44" s="14"/>
      <c r="F44" s="44"/>
    </row>
    <row r="45" spans="1:10" ht="31.5" x14ac:dyDescent="0.25">
      <c r="A45" s="32" t="s">
        <v>101</v>
      </c>
      <c r="B45" s="18" t="s">
        <v>59</v>
      </c>
      <c r="C45" s="33" t="s">
        <v>40</v>
      </c>
      <c r="D45" s="14"/>
      <c r="E45" s="14"/>
      <c r="F45" s="15"/>
      <c r="G45" s="20"/>
    </row>
    <row r="46" spans="1:10" ht="15.75" x14ac:dyDescent="0.25">
      <c r="A46" s="35" t="s">
        <v>102</v>
      </c>
      <c r="B46" s="40" t="s">
        <v>183</v>
      </c>
      <c r="C46" s="37" t="s">
        <v>40</v>
      </c>
      <c r="D46" s="107">
        <f>D15-D30-14.3318</f>
        <v>-697.92218650931147</v>
      </c>
      <c r="E46" s="107">
        <f>E15-E30</f>
        <v>76.576765222068843</v>
      </c>
      <c r="F46" s="108">
        <f>F15-F30-0.10376-5.22636</f>
        <v>920.36111803663846</v>
      </c>
      <c r="G46" s="20"/>
      <c r="H46" s="20"/>
      <c r="I46" s="20"/>
    </row>
    <row r="47" spans="1:10" ht="31.5" x14ac:dyDescent="0.25">
      <c r="A47" s="35" t="s">
        <v>103</v>
      </c>
      <c r="B47" s="40" t="s">
        <v>65</v>
      </c>
      <c r="C47" s="37" t="s">
        <v>67</v>
      </c>
      <c r="D47" s="38">
        <f>ROUND(D46*100/D15,2)</f>
        <v>-12.34</v>
      </c>
      <c r="E47" s="38">
        <f>ROUND(E46*100/E15,2)</f>
        <v>2.06</v>
      </c>
      <c r="F47" s="101">
        <f>ROUND(F46*100/F15,2)</f>
        <v>14.25</v>
      </c>
      <c r="G47" s="20"/>
    </row>
    <row r="48" spans="1:10" ht="103.5" customHeight="1" thickBot="1" x14ac:dyDescent="0.3">
      <c r="A48" s="45" t="s">
        <v>104</v>
      </c>
      <c r="B48" s="46" t="s">
        <v>66</v>
      </c>
      <c r="C48" s="47"/>
      <c r="D48" s="115" t="s">
        <v>208</v>
      </c>
      <c r="E48" s="116"/>
      <c r="F48" s="117"/>
      <c r="G48" s="20"/>
      <c r="I48" s="20"/>
      <c r="J48" s="34"/>
    </row>
    <row r="49" spans="1:9" x14ac:dyDescent="0.25">
      <c r="B49" s="41"/>
      <c r="G49" s="20"/>
      <c r="I49" s="20"/>
    </row>
    <row r="50" spans="1:9" ht="64.150000000000006" customHeight="1" x14ac:dyDescent="0.25">
      <c r="B50" s="143" t="s">
        <v>216</v>
      </c>
      <c r="C50" s="143"/>
      <c r="D50" s="143"/>
      <c r="E50" s="143"/>
      <c r="F50" s="143"/>
      <c r="I50" s="20"/>
    </row>
    <row r="51" spans="1:9" ht="117" customHeight="1" x14ac:dyDescent="0.25">
      <c r="B51" s="143" t="s">
        <v>217</v>
      </c>
      <c r="C51" s="143"/>
      <c r="D51" s="143"/>
      <c r="E51" s="143"/>
      <c r="F51" s="143"/>
      <c r="I51" s="20"/>
    </row>
    <row r="52" spans="1:9" ht="126.75" customHeight="1" x14ac:dyDescent="0.25">
      <c r="B52" s="143" t="s">
        <v>225</v>
      </c>
      <c r="C52" s="143"/>
      <c r="D52" s="143"/>
      <c r="E52" s="143"/>
      <c r="F52" s="143"/>
    </row>
    <row r="53" spans="1:9" ht="128.25" customHeight="1" x14ac:dyDescent="0.25">
      <c r="B53" s="124"/>
      <c r="C53" s="124"/>
      <c r="D53" s="124"/>
      <c r="E53" s="124"/>
      <c r="F53" s="124"/>
    </row>
    <row r="54" spans="1:9" x14ac:dyDescent="0.25">
      <c r="B54" s="41"/>
    </row>
    <row r="55" spans="1:9" ht="96" customHeight="1" x14ac:dyDescent="0.25">
      <c r="B55" s="124"/>
      <c r="C55" s="124"/>
      <c r="D55" s="124"/>
      <c r="E55" s="124"/>
      <c r="F55" s="124"/>
    </row>
    <row r="56" spans="1:9" x14ac:dyDescent="0.25">
      <c r="B56" s="41"/>
    </row>
    <row r="57" spans="1:9" x14ac:dyDescent="0.25">
      <c r="B57" s="41"/>
    </row>
    <row r="58" spans="1:9" x14ac:dyDescent="0.25">
      <c r="B58" s="41"/>
    </row>
    <row r="60" spans="1:9" ht="15.75" x14ac:dyDescent="0.25">
      <c r="B60" s="48" t="s">
        <v>68</v>
      </c>
    </row>
    <row r="61" spans="1:9" x14ac:dyDescent="0.25">
      <c r="A61" s="49" t="s">
        <v>105</v>
      </c>
      <c r="B61" s="50" t="s">
        <v>107</v>
      </c>
    </row>
    <row r="62" spans="1:9" x14ac:dyDescent="0.25">
      <c r="A62" s="49" t="s">
        <v>106</v>
      </c>
      <c r="B62" s="50" t="s">
        <v>108</v>
      </c>
    </row>
    <row r="63" spans="1:9" x14ac:dyDescent="0.25">
      <c r="B63" s="25" t="s">
        <v>109</v>
      </c>
    </row>
  </sheetData>
  <mergeCells count="12">
    <mergeCell ref="B55:F55"/>
    <mergeCell ref="B53:F53"/>
    <mergeCell ref="B51:F51"/>
    <mergeCell ref="B52:F52"/>
    <mergeCell ref="B50:F50"/>
    <mergeCell ref="D48:F48"/>
    <mergeCell ref="D29:F29"/>
    <mergeCell ref="D25:F25"/>
    <mergeCell ref="D35:F35"/>
    <mergeCell ref="D38:F38"/>
    <mergeCell ref="D42:F42"/>
    <mergeCell ref="D26:F26"/>
  </mergeCells>
  <printOptions horizontalCentered="1"/>
  <pageMargins left="0.11811023622047245" right="0.11811023622047245" top="0.74803149606299213" bottom="0.15748031496062992" header="0" footer="0"/>
  <pageSetup paperSize="9" scale="57" fitToHeight="2" orientation="landscape" r:id="rId1"/>
  <rowBreaks count="2" manualBreakCount="2">
    <brk id="24" max="5" man="1"/>
    <brk id="4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pane ySplit="6" topLeftCell="A43" activePane="bottomLeft" state="frozen"/>
      <selection pane="bottomLeft" activeCell="H26" sqref="H26:I37"/>
    </sheetView>
  </sheetViews>
  <sheetFormatPr defaultColWidth="9.140625" defaultRowHeight="15" x14ac:dyDescent="0.25"/>
  <cols>
    <col min="1" max="1" width="7.7109375" style="25" customWidth="1"/>
    <col min="2" max="2" width="46.28515625" style="25" customWidth="1"/>
    <col min="3" max="3" width="17" style="25" customWidth="1"/>
    <col min="4" max="4" width="13" style="25" customWidth="1"/>
    <col min="5" max="6" width="12.5703125" style="25" customWidth="1"/>
    <col min="7" max="7" width="13.42578125" style="25" customWidth="1"/>
    <col min="8" max="8" width="11.85546875" style="25" customWidth="1"/>
    <col min="9" max="9" width="13.140625" style="25" customWidth="1"/>
    <col min="10" max="16384" width="9.140625" style="25"/>
  </cols>
  <sheetData>
    <row r="1" spans="1:9" ht="43.5" customHeight="1" x14ac:dyDescent="0.25">
      <c r="A1" s="51"/>
      <c r="B1" s="51"/>
      <c r="C1" s="51"/>
      <c r="D1" s="51"/>
      <c r="E1" s="51"/>
      <c r="F1" s="51"/>
      <c r="G1" s="126" t="s">
        <v>115</v>
      </c>
      <c r="H1" s="126"/>
      <c r="I1" s="126"/>
    </row>
    <row r="2" spans="1:9" ht="15.75" x14ac:dyDescent="0.25">
      <c r="A2" s="51"/>
      <c r="B2" s="51"/>
      <c r="C2" s="51"/>
      <c r="D2" s="51"/>
      <c r="E2" s="51"/>
      <c r="F2" s="51"/>
      <c r="G2" s="51"/>
      <c r="H2" s="51"/>
      <c r="I2" s="51"/>
    </row>
    <row r="3" spans="1:9" ht="16.5" x14ac:dyDescent="0.25">
      <c r="A3" s="127" t="s">
        <v>116</v>
      </c>
      <c r="B3" s="127"/>
      <c r="C3" s="127"/>
      <c r="D3" s="127"/>
      <c r="E3" s="127"/>
      <c r="F3" s="127"/>
      <c r="G3" s="127"/>
      <c r="H3" s="127"/>
      <c r="I3" s="127"/>
    </row>
    <row r="4" spans="1:9" ht="16.5" thickBot="1" x14ac:dyDescent="0.3">
      <c r="A4" s="51"/>
      <c r="B4" s="51"/>
      <c r="C4" s="51"/>
      <c r="D4" s="51"/>
      <c r="E4" s="51"/>
      <c r="F4" s="51"/>
      <c r="G4" s="51"/>
      <c r="H4" s="51"/>
      <c r="I4" s="51"/>
    </row>
    <row r="5" spans="1:9" ht="61.5" customHeight="1" x14ac:dyDescent="0.25">
      <c r="A5" s="128" t="s">
        <v>117</v>
      </c>
      <c r="B5" s="130" t="s">
        <v>29</v>
      </c>
      <c r="C5" s="130" t="s">
        <v>118</v>
      </c>
      <c r="D5" s="130" t="s">
        <v>200</v>
      </c>
      <c r="E5" s="130"/>
      <c r="F5" s="130" t="s">
        <v>202</v>
      </c>
      <c r="G5" s="130"/>
      <c r="H5" s="130" t="s">
        <v>201</v>
      </c>
      <c r="I5" s="132"/>
    </row>
    <row r="6" spans="1:9" ht="30" x14ac:dyDescent="0.25">
      <c r="A6" s="129"/>
      <c r="B6" s="131"/>
      <c r="C6" s="131"/>
      <c r="D6" s="85" t="s">
        <v>119</v>
      </c>
      <c r="E6" s="85" t="s">
        <v>120</v>
      </c>
      <c r="F6" s="85" t="s">
        <v>119</v>
      </c>
      <c r="G6" s="85" t="s">
        <v>120</v>
      </c>
      <c r="H6" s="85" t="s">
        <v>119</v>
      </c>
      <c r="I6" s="52" t="s">
        <v>120</v>
      </c>
    </row>
    <row r="7" spans="1:9" ht="19.899999999999999" hidden="1" customHeight="1" x14ac:dyDescent="0.25">
      <c r="A7" s="53" t="s">
        <v>105</v>
      </c>
      <c r="B7" s="54" t="s">
        <v>121</v>
      </c>
      <c r="C7" s="54"/>
      <c r="D7" s="21"/>
      <c r="E7" s="21"/>
      <c r="F7" s="21"/>
      <c r="G7" s="21"/>
      <c r="H7" s="21"/>
      <c r="I7" s="22"/>
    </row>
    <row r="8" spans="1:9" hidden="1" x14ac:dyDescent="0.25">
      <c r="A8" s="53" t="s">
        <v>122</v>
      </c>
      <c r="B8" s="54" t="s">
        <v>123</v>
      </c>
      <c r="C8" s="55"/>
      <c r="D8" s="21"/>
      <c r="E8" s="21"/>
      <c r="F8" s="21"/>
      <c r="G8" s="21"/>
      <c r="H8" s="21"/>
      <c r="I8" s="22"/>
    </row>
    <row r="9" spans="1:9" ht="166.5" hidden="1" customHeight="1" x14ac:dyDescent="0.25">
      <c r="A9" s="53"/>
      <c r="B9" s="56" t="s">
        <v>124</v>
      </c>
      <c r="C9" s="85" t="s">
        <v>125</v>
      </c>
      <c r="D9" s="57"/>
      <c r="E9" s="57"/>
      <c r="F9" s="57"/>
      <c r="G9" s="57"/>
      <c r="H9" s="57"/>
      <c r="I9" s="57"/>
    </row>
    <row r="10" spans="1:9" ht="179.25" hidden="1" customHeight="1" x14ac:dyDescent="0.25">
      <c r="A10" s="53"/>
      <c r="B10" s="56" t="s">
        <v>126</v>
      </c>
      <c r="C10" s="85" t="s">
        <v>127</v>
      </c>
      <c r="D10" s="57"/>
      <c r="E10" s="57"/>
      <c r="F10" s="57"/>
      <c r="G10" s="57"/>
      <c r="H10" s="57"/>
      <c r="I10" s="58"/>
    </row>
    <row r="11" spans="1:9" hidden="1" x14ac:dyDescent="0.25">
      <c r="A11" s="84" t="s">
        <v>128</v>
      </c>
      <c r="B11" s="59" t="s">
        <v>129</v>
      </c>
      <c r="C11" s="85"/>
      <c r="D11" s="57"/>
      <c r="E11" s="57"/>
      <c r="F11" s="57"/>
      <c r="G11" s="57"/>
      <c r="H11" s="57"/>
      <c r="I11" s="58"/>
    </row>
    <row r="12" spans="1:9" hidden="1" x14ac:dyDescent="0.25">
      <c r="A12" s="53"/>
      <c r="B12" s="56" t="s">
        <v>130</v>
      </c>
      <c r="C12" s="85"/>
      <c r="D12" s="57"/>
      <c r="E12" s="57"/>
      <c r="F12" s="57"/>
      <c r="G12" s="57"/>
      <c r="H12" s="57"/>
      <c r="I12" s="58"/>
    </row>
    <row r="13" spans="1:9" hidden="1" x14ac:dyDescent="0.25">
      <c r="A13" s="53"/>
      <c r="B13" s="56" t="s">
        <v>131</v>
      </c>
      <c r="C13" s="85" t="s">
        <v>125</v>
      </c>
      <c r="D13" s="57"/>
      <c r="E13" s="57"/>
      <c r="F13" s="57"/>
      <c r="G13" s="57"/>
      <c r="H13" s="57"/>
      <c r="I13" s="58"/>
    </row>
    <row r="14" spans="1:9" ht="30" hidden="1" x14ac:dyDescent="0.25">
      <c r="A14" s="53"/>
      <c r="B14" s="56" t="s">
        <v>132</v>
      </c>
      <c r="C14" s="85" t="s">
        <v>127</v>
      </c>
      <c r="D14" s="57"/>
      <c r="E14" s="57"/>
      <c r="F14" s="57"/>
      <c r="G14" s="57"/>
      <c r="H14" s="57"/>
      <c r="I14" s="58"/>
    </row>
    <row r="15" spans="1:9" hidden="1" x14ac:dyDescent="0.25">
      <c r="A15" s="53"/>
      <c r="B15" s="56" t="s">
        <v>133</v>
      </c>
      <c r="C15" s="85" t="s">
        <v>127</v>
      </c>
      <c r="D15" s="57"/>
      <c r="E15" s="57"/>
      <c r="F15" s="57"/>
      <c r="G15" s="57"/>
      <c r="H15" s="57"/>
      <c r="I15" s="58"/>
    </row>
    <row r="16" spans="1:9" ht="32.25" hidden="1" customHeight="1" x14ac:dyDescent="0.25">
      <c r="A16" s="53" t="s">
        <v>106</v>
      </c>
      <c r="B16" s="56" t="s">
        <v>134</v>
      </c>
      <c r="C16" s="85" t="s">
        <v>127</v>
      </c>
      <c r="D16" s="57"/>
      <c r="E16" s="57"/>
      <c r="F16" s="57"/>
      <c r="G16" s="57"/>
      <c r="H16" s="57"/>
      <c r="I16" s="58"/>
    </row>
    <row r="17" spans="1:9" hidden="1" x14ac:dyDescent="0.25">
      <c r="A17" s="53" t="s">
        <v>135</v>
      </c>
      <c r="B17" s="56" t="s">
        <v>136</v>
      </c>
      <c r="C17" s="85"/>
      <c r="D17" s="21"/>
      <c r="E17" s="21"/>
      <c r="F17" s="21"/>
      <c r="G17" s="21"/>
      <c r="H17" s="21"/>
      <c r="I17" s="22"/>
    </row>
    <row r="18" spans="1:9" ht="48" hidden="1" customHeight="1" x14ac:dyDescent="0.25">
      <c r="A18" s="53" t="s">
        <v>137</v>
      </c>
      <c r="B18" s="56" t="s">
        <v>138</v>
      </c>
      <c r="C18" s="85" t="s">
        <v>127</v>
      </c>
      <c r="D18" s="21"/>
      <c r="E18" s="21"/>
      <c r="F18" s="21"/>
      <c r="G18" s="21"/>
      <c r="H18" s="21"/>
      <c r="I18" s="22"/>
    </row>
    <row r="19" spans="1:9" ht="60" hidden="1" customHeight="1" x14ac:dyDescent="0.25">
      <c r="A19" s="53" t="s">
        <v>139</v>
      </c>
      <c r="B19" s="56" t="s">
        <v>140</v>
      </c>
      <c r="C19" s="85" t="s">
        <v>127</v>
      </c>
      <c r="D19" s="21"/>
      <c r="E19" s="21"/>
      <c r="F19" s="21"/>
      <c r="G19" s="21"/>
      <c r="H19" s="21"/>
      <c r="I19" s="22"/>
    </row>
    <row r="20" spans="1:9" ht="18" hidden="1" customHeight="1" x14ac:dyDescent="0.25">
      <c r="A20" s="53" t="s">
        <v>141</v>
      </c>
      <c r="B20" s="56" t="s">
        <v>142</v>
      </c>
      <c r="C20" s="85" t="s">
        <v>143</v>
      </c>
      <c r="D20" s="21"/>
      <c r="E20" s="21"/>
      <c r="F20" s="21"/>
      <c r="G20" s="21"/>
      <c r="H20" s="21"/>
      <c r="I20" s="22"/>
    </row>
    <row r="21" spans="1:9" hidden="1" x14ac:dyDescent="0.25">
      <c r="A21" s="53"/>
      <c r="B21" s="56" t="s">
        <v>144</v>
      </c>
      <c r="C21" s="85" t="s">
        <v>143</v>
      </c>
      <c r="D21" s="21"/>
      <c r="E21" s="21"/>
      <c r="F21" s="21"/>
      <c r="G21" s="21"/>
      <c r="H21" s="21"/>
      <c r="I21" s="22"/>
    </row>
    <row r="22" spans="1:9" hidden="1" x14ac:dyDescent="0.25">
      <c r="A22" s="53"/>
      <c r="B22" s="56" t="s">
        <v>145</v>
      </c>
      <c r="C22" s="85" t="s">
        <v>143</v>
      </c>
      <c r="D22" s="21"/>
      <c r="E22" s="21"/>
      <c r="F22" s="21"/>
      <c r="G22" s="21"/>
      <c r="H22" s="21"/>
      <c r="I22" s="22"/>
    </row>
    <row r="23" spans="1:9" hidden="1" x14ac:dyDescent="0.25">
      <c r="A23" s="53"/>
      <c r="B23" s="56" t="s">
        <v>146</v>
      </c>
      <c r="C23" s="85" t="s">
        <v>143</v>
      </c>
      <c r="D23" s="21"/>
      <c r="E23" s="21"/>
      <c r="F23" s="21"/>
      <c r="G23" s="21"/>
      <c r="H23" s="21"/>
      <c r="I23" s="22"/>
    </row>
    <row r="24" spans="1:9" hidden="1" x14ac:dyDescent="0.25">
      <c r="A24" s="53"/>
      <c r="B24" s="56" t="s">
        <v>147</v>
      </c>
      <c r="C24" s="85" t="s">
        <v>143</v>
      </c>
      <c r="D24" s="21"/>
      <c r="E24" s="21"/>
      <c r="F24" s="21"/>
      <c r="G24" s="21"/>
      <c r="H24" s="21"/>
      <c r="I24" s="22"/>
    </row>
    <row r="25" spans="1:9" x14ac:dyDescent="0.25">
      <c r="A25" s="53" t="s">
        <v>148</v>
      </c>
      <c r="B25" s="56" t="s">
        <v>149</v>
      </c>
      <c r="C25" s="85" t="s">
        <v>143</v>
      </c>
      <c r="D25" s="21"/>
      <c r="E25" s="21"/>
      <c r="F25" s="21"/>
      <c r="G25" s="21"/>
      <c r="H25" s="21"/>
      <c r="I25" s="22"/>
    </row>
    <row r="26" spans="1:9" x14ac:dyDescent="0.25">
      <c r="A26" s="53" t="s">
        <v>150</v>
      </c>
      <c r="B26" s="56" t="s">
        <v>209</v>
      </c>
      <c r="C26" s="94" t="s">
        <v>151</v>
      </c>
      <c r="D26" s="95">
        <v>1357.4</v>
      </c>
      <c r="E26" s="95">
        <v>1378.94</v>
      </c>
      <c r="F26" s="96" t="s">
        <v>207</v>
      </c>
      <c r="G26" s="96" t="s">
        <v>207</v>
      </c>
      <c r="H26" s="137">
        <f>'раздел 2'!D13</f>
        <v>2668.7252577335694</v>
      </c>
      <c r="I26" s="138"/>
    </row>
    <row r="27" spans="1:9" x14ac:dyDescent="0.25">
      <c r="A27" s="53"/>
      <c r="B27" s="56" t="s">
        <v>152</v>
      </c>
      <c r="C27" s="94" t="s">
        <v>151</v>
      </c>
      <c r="D27" s="95">
        <v>1356.1549977865041</v>
      </c>
      <c r="E27" s="95">
        <v>1377.5449132269819</v>
      </c>
      <c r="F27" s="96" t="s">
        <v>207</v>
      </c>
      <c r="G27" s="96" t="s">
        <v>207</v>
      </c>
      <c r="H27" s="139"/>
      <c r="I27" s="140"/>
    </row>
    <row r="28" spans="1:9" x14ac:dyDescent="0.25">
      <c r="A28" s="53"/>
      <c r="B28" s="56" t="s">
        <v>210</v>
      </c>
      <c r="C28" s="94" t="s">
        <v>151</v>
      </c>
      <c r="D28" s="95">
        <v>1357.4</v>
      </c>
      <c r="E28" s="95">
        <v>1378.94</v>
      </c>
      <c r="F28" s="96" t="s">
        <v>207</v>
      </c>
      <c r="G28" s="96" t="s">
        <v>207</v>
      </c>
      <c r="H28" s="139"/>
      <c r="I28" s="140"/>
    </row>
    <row r="29" spans="1:9" x14ac:dyDescent="0.25">
      <c r="A29" s="53"/>
      <c r="B29" s="56" t="s">
        <v>152</v>
      </c>
      <c r="C29" s="94" t="s">
        <v>151</v>
      </c>
      <c r="D29" s="95">
        <v>1356.1549977865041</v>
      </c>
      <c r="E29" s="95">
        <v>1377.5449132269819</v>
      </c>
      <c r="F29" s="96" t="s">
        <v>207</v>
      </c>
      <c r="G29" s="96" t="s">
        <v>207</v>
      </c>
      <c r="H29" s="139"/>
      <c r="I29" s="140"/>
    </row>
    <row r="30" spans="1:9" x14ac:dyDescent="0.25">
      <c r="A30" s="53"/>
      <c r="B30" s="56" t="s">
        <v>211</v>
      </c>
      <c r="C30" s="94" t="s">
        <v>151</v>
      </c>
      <c r="D30" s="95">
        <v>1358.95</v>
      </c>
      <c r="E30" s="95">
        <v>1378.94</v>
      </c>
      <c r="F30" s="96" t="s">
        <v>207</v>
      </c>
      <c r="G30" s="96" t="s">
        <v>207</v>
      </c>
      <c r="H30" s="139"/>
      <c r="I30" s="140"/>
    </row>
    <row r="31" spans="1:9" x14ac:dyDescent="0.25">
      <c r="A31" s="53"/>
      <c r="B31" s="56" t="s">
        <v>152</v>
      </c>
      <c r="C31" s="94" t="s">
        <v>151</v>
      </c>
      <c r="D31" s="95">
        <v>1357.7</v>
      </c>
      <c r="E31" s="95">
        <v>1377.5449132269819</v>
      </c>
      <c r="F31" s="96" t="s">
        <v>207</v>
      </c>
      <c r="G31" s="96" t="s">
        <v>207</v>
      </c>
      <c r="H31" s="139"/>
      <c r="I31" s="140"/>
    </row>
    <row r="32" spans="1:9" ht="30" x14ac:dyDescent="0.25">
      <c r="A32" s="53"/>
      <c r="B32" s="56" t="s">
        <v>212</v>
      </c>
      <c r="C32" s="94" t="s">
        <v>151</v>
      </c>
      <c r="D32" s="95">
        <v>1358.95</v>
      </c>
      <c r="E32" s="95">
        <v>1378.94</v>
      </c>
      <c r="F32" s="96" t="s">
        <v>207</v>
      </c>
      <c r="G32" s="96" t="s">
        <v>207</v>
      </c>
      <c r="H32" s="139"/>
      <c r="I32" s="140"/>
    </row>
    <row r="33" spans="1:9" x14ac:dyDescent="0.25">
      <c r="A33" s="53"/>
      <c r="B33" s="56" t="s">
        <v>152</v>
      </c>
      <c r="C33" s="94" t="s">
        <v>151</v>
      </c>
      <c r="D33" s="95">
        <v>1357.7</v>
      </c>
      <c r="E33" s="95">
        <v>1377.5449132269819</v>
      </c>
      <c r="F33" s="96" t="s">
        <v>207</v>
      </c>
      <c r="G33" s="96" t="s">
        <v>207</v>
      </c>
      <c r="H33" s="139"/>
      <c r="I33" s="140"/>
    </row>
    <row r="34" spans="1:9" x14ac:dyDescent="0.25">
      <c r="A34" s="53"/>
      <c r="B34" s="56" t="s">
        <v>203</v>
      </c>
      <c r="C34" s="85" t="s">
        <v>151</v>
      </c>
      <c r="D34" s="86" t="s">
        <v>207</v>
      </c>
      <c r="E34" s="86" t="s">
        <v>207</v>
      </c>
      <c r="F34" s="86">
        <v>1610.56</v>
      </c>
      <c r="G34" s="86">
        <v>1610.56</v>
      </c>
      <c r="H34" s="139"/>
      <c r="I34" s="140"/>
    </row>
    <row r="35" spans="1:9" x14ac:dyDescent="0.25">
      <c r="A35" s="53"/>
      <c r="B35" s="87" t="s">
        <v>152</v>
      </c>
      <c r="C35" s="88" t="s">
        <v>151</v>
      </c>
      <c r="D35" s="89" t="s">
        <v>207</v>
      </c>
      <c r="E35" s="89" t="s">
        <v>207</v>
      </c>
      <c r="F35" s="89">
        <v>1608.9638881598312</v>
      </c>
      <c r="G35" s="89">
        <v>1608.9638881598312</v>
      </c>
      <c r="H35" s="139"/>
      <c r="I35" s="140"/>
    </row>
    <row r="36" spans="1:9" x14ac:dyDescent="0.25">
      <c r="A36" s="53"/>
      <c r="B36" s="56" t="s">
        <v>206</v>
      </c>
      <c r="C36" s="85" t="s">
        <v>151</v>
      </c>
      <c r="D36" s="89" t="s">
        <v>207</v>
      </c>
      <c r="E36" s="89" t="s">
        <v>207</v>
      </c>
      <c r="F36" s="89">
        <v>1610.56</v>
      </c>
      <c r="G36" s="89">
        <v>1610.56</v>
      </c>
      <c r="H36" s="139"/>
      <c r="I36" s="140"/>
    </row>
    <row r="37" spans="1:9" x14ac:dyDescent="0.25">
      <c r="A37" s="53"/>
      <c r="B37" s="87" t="s">
        <v>152</v>
      </c>
      <c r="C37" s="88" t="s">
        <v>151</v>
      </c>
      <c r="D37" s="89" t="s">
        <v>207</v>
      </c>
      <c r="E37" s="89" t="s">
        <v>207</v>
      </c>
      <c r="F37" s="89">
        <v>1608.9638881598312</v>
      </c>
      <c r="G37" s="89">
        <v>1608.9638881598312</v>
      </c>
      <c r="H37" s="141"/>
      <c r="I37" s="142"/>
    </row>
    <row r="38" spans="1:9" x14ac:dyDescent="0.25">
      <c r="A38" s="53" t="s">
        <v>153</v>
      </c>
      <c r="B38" s="90" t="s">
        <v>213</v>
      </c>
      <c r="C38" s="91" t="s">
        <v>125</v>
      </c>
      <c r="D38" s="86">
        <v>123092.7</v>
      </c>
      <c r="E38" s="86">
        <v>129376.24</v>
      </c>
      <c r="F38" s="86" t="s">
        <v>207</v>
      </c>
      <c r="G38" s="86" t="s">
        <v>207</v>
      </c>
      <c r="H38" s="133">
        <f>'раздел 2'!E13</f>
        <v>260623.04834724803</v>
      </c>
      <c r="I38" s="134"/>
    </row>
    <row r="39" spans="1:9" ht="30" x14ac:dyDescent="0.25">
      <c r="A39" s="53"/>
      <c r="B39" s="92" t="s">
        <v>214</v>
      </c>
      <c r="C39" s="88" t="s">
        <v>125</v>
      </c>
      <c r="D39" s="86">
        <v>123092.7</v>
      </c>
      <c r="E39" s="86">
        <v>129376.24</v>
      </c>
      <c r="F39" s="86" t="s">
        <v>207</v>
      </c>
      <c r="G39" s="86" t="s">
        <v>207</v>
      </c>
      <c r="H39" s="133"/>
      <c r="I39" s="134"/>
    </row>
    <row r="40" spans="1:9" x14ac:dyDescent="0.25">
      <c r="A40" s="53"/>
      <c r="B40" s="92" t="s">
        <v>191</v>
      </c>
      <c r="C40" s="88" t="s">
        <v>125</v>
      </c>
      <c r="D40" s="86" t="s">
        <v>207</v>
      </c>
      <c r="E40" s="86" t="s">
        <v>207</v>
      </c>
      <c r="F40" s="86" t="s">
        <v>207</v>
      </c>
      <c r="G40" s="86" t="s">
        <v>207</v>
      </c>
      <c r="H40" s="133"/>
      <c r="I40" s="134"/>
    </row>
    <row r="41" spans="1:9" x14ac:dyDescent="0.25">
      <c r="A41" s="53"/>
      <c r="B41" s="90" t="s">
        <v>204</v>
      </c>
      <c r="C41" s="91" t="s">
        <v>125</v>
      </c>
      <c r="D41" s="86" t="s">
        <v>207</v>
      </c>
      <c r="E41" s="86" t="s">
        <v>207</v>
      </c>
      <c r="F41" s="86" t="s">
        <v>207</v>
      </c>
      <c r="G41" s="86" t="s">
        <v>207</v>
      </c>
      <c r="H41" s="133"/>
      <c r="I41" s="134"/>
    </row>
    <row r="42" spans="1:9" x14ac:dyDescent="0.25">
      <c r="A42" s="53"/>
      <c r="B42" s="92" t="s">
        <v>205</v>
      </c>
      <c r="C42" s="88" t="s">
        <v>125</v>
      </c>
      <c r="D42" s="86" t="s">
        <v>207</v>
      </c>
      <c r="E42" s="86" t="s">
        <v>207</v>
      </c>
      <c r="F42" s="86">
        <v>136644.03</v>
      </c>
      <c r="G42" s="86">
        <v>136644.03</v>
      </c>
      <c r="H42" s="135"/>
      <c r="I42" s="136"/>
    </row>
    <row r="43" spans="1:9" ht="30" x14ac:dyDescent="0.25">
      <c r="A43" s="53" t="s">
        <v>154</v>
      </c>
      <c r="B43" s="56" t="s">
        <v>218</v>
      </c>
      <c r="C43" s="85" t="s">
        <v>155</v>
      </c>
      <c r="D43" s="23">
        <v>912.65</v>
      </c>
      <c r="E43" s="23" t="s">
        <v>219</v>
      </c>
      <c r="F43" s="23" t="s">
        <v>220</v>
      </c>
      <c r="G43" s="23">
        <v>1116.6500000000001</v>
      </c>
      <c r="H43" s="23">
        <v>1116.6500000000001</v>
      </c>
      <c r="I43" s="23">
        <v>3518.81</v>
      </c>
    </row>
    <row r="44" spans="1:9" x14ac:dyDescent="0.25">
      <c r="A44" s="53" t="s">
        <v>156</v>
      </c>
      <c r="B44" s="56" t="s">
        <v>157</v>
      </c>
      <c r="C44" s="85" t="s">
        <v>155</v>
      </c>
      <c r="D44" s="23">
        <v>912.65</v>
      </c>
      <c r="E44" s="23" t="s">
        <v>219</v>
      </c>
      <c r="F44" s="23" t="s">
        <v>220</v>
      </c>
      <c r="G44" s="23">
        <v>1116.6500000000001</v>
      </c>
      <c r="H44" s="83">
        <v>1116.6500000000001</v>
      </c>
      <c r="I44" s="24">
        <v>3518.81</v>
      </c>
    </row>
    <row r="45" spans="1:9" x14ac:dyDescent="0.25">
      <c r="A45" s="53" t="s">
        <v>158</v>
      </c>
      <c r="B45" s="56" t="s">
        <v>159</v>
      </c>
      <c r="C45" s="85" t="s">
        <v>155</v>
      </c>
      <c r="D45" s="21"/>
      <c r="E45" s="21"/>
      <c r="F45" s="21"/>
      <c r="G45" s="21"/>
      <c r="H45" s="21"/>
      <c r="I45" s="22"/>
    </row>
    <row r="46" spans="1:9" ht="18" x14ac:dyDescent="0.25">
      <c r="A46" s="53"/>
      <c r="B46" s="56" t="s">
        <v>160</v>
      </c>
      <c r="C46" s="85" t="s">
        <v>155</v>
      </c>
      <c r="D46" s="21"/>
      <c r="E46" s="21"/>
      <c r="F46" s="21"/>
      <c r="G46" s="21"/>
      <c r="H46" s="21"/>
      <c r="I46" s="22"/>
    </row>
    <row r="47" spans="1:9" ht="18" x14ac:dyDescent="0.25">
      <c r="A47" s="53"/>
      <c r="B47" s="56" t="s">
        <v>161</v>
      </c>
      <c r="C47" s="85" t="s">
        <v>155</v>
      </c>
      <c r="D47" s="21"/>
      <c r="E47" s="21"/>
      <c r="F47" s="21"/>
      <c r="G47" s="21"/>
      <c r="H47" s="21"/>
      <c r="I47" s="22"/>
    </row>
    <row r="48" spans="1:9" ht="18" x14ac:dyDescent="0.25">
      <c r="A48" s="53"/>
      <c r="B48" s="56" t="s">
        <v>162</v>
      </c>
      <c r="C48" s="85" t="s">
        <v>155</v>
      </c>
      <c r="D48" s="23"/>
      <c r="E48" s="23"/>
      <c r="F48" s="23"/>
      <c r="G48" s="23"/>
      <c r="H48" s="23"/>
      <c r="I48" s="24"/>
    </row>
    <row r="49" spans="1:9" ht="18" x14ac:dyDescent="0.25">
      <c r="A49" s="53"/>
      <c r="B49" s="56" t="s">
        <v>163</v>
      </c>
      <c r="C49" s="85" t="s">
        <v>155</v>
      </c>
      <c r="D49" s="21"/>
      <c r="E49" s="21"/>
      <c r="F49" s="21"/>
      <c r="G49" s="21"/>
      <c r="H49" s="21"/>
      <c r="I49" s="22"/>
    </row>
    <row r="50" spans="1:9" x14ac:dyDescent="0.25">
      <c r="A50" s="53" t="s">
        <v>164</v>
      </c>
      <c r="B50" s="56" t="s">
        <v>165</v>
      </c>
      <c r="C50" s="85" t="s">
        <v>155</v>
      </c>
      <c r="D50" s="21"/>
      <c r="E50" s="21"/>
      <c r="F50" s="21"/>
      <c r="G50" s="21"/>
      <c r="H50" s="21"/>
      <c r="I50" s="22"/>
    </row>
    <row r="51" spans="1:9" x14ac:dyDescent="0.25">
      <c r="A51" s="53" t="s">
        <v>166</v>
      </c>
      <c r="B51" s="56" t="s">
        <v>167</v>
      </c>
      <c r="C51" s="85"/>
      <c r="D51" s="21"/>
      <c r="E51" s="21"/>
      <c r="F51" s="21"/>
      <c r="G51" s="21"/>
      <c r="H51" s="21"/>
      <c r="I51" s="22"/>
    </row>
    <row r="52" spans="1:9" ht="30" x14ac:dyDescent="0.25">
      <c r="A52" s="84" t="s">
        <v>168</v>
      </c>
      <c r="B52" s="60" t="s">
        <v>169</v>
      </c>
      <c r="C52" s="85" t="s">
        <v>170</v>
      </c>
      <c r="D52" s="21"/>
      <c r="E52" s="21"/>
      <c r="F52" s="21"/>
      <c r="G52" s="21"/>
      <c r="H52" s="21"/>
      <c r="I52" s="22"/>
    </row>
    <row r="53" spans="1:9" x14ac:dyDescent="0.25">
      <c r="A53" s="53" t="s">
        <v>171</v>
      </c>
      <c r="B53" s="56" t="s">
        <v>172</v>
      </c>
      <c r="C53" s="85" t="s">
        <v>155</v>
      </c>
      <c r="D53" s="21"/>
      <c r="E53" s="21"/>
      <c r="F53" s="21"/>
      <c r="G53" s="21"/>
      <c r="H53" s="21"/>
      <c r="I53" s="22"/>
    </row>
    <row r="54" spans="1:9" x14ac:dyDescent="0.25">
      <c r="A54" s="53" t="s">
        <v>173</v>
      </c>
      <c r="B54" s="56" t="s">
        <v>174</v>
      </c>
      <c r="C54" s="85" t="s">
        <v>175</v>
      </c>
      <c r="D54" s="21"/>
      <c r="E54" s="21"/>
      <c r="F54" s="21"/>
      <c r="G54" s="21"/>
      <c r="H54" s="21"/>
      <c r="I54" s="22"/>
    </row>
    <row r="55" spans="1:9" x14ac:dyDescent="0.25">
      <c r="A55" s="53"/>
      <c r="B55" s="56" t="s">
        <v>176</v>
      </c>
      <c r="C55" s="100" t="s">
        <v>175</v>
      </c>
      <c r="D55" s="21">
        <v>6.05</v>
      </c>
      <c r="E55" s="21" t="s">
        <v>223</v>
      </c>
      <c r="F55" s="21" t="s">
        <v>224</v>
      </c>
      <c r="G55" s="21">
        <v>7.66</v>
      </c>
      <c r="H55" s="21">
        <v>7.66</v>
      </c>
      <c r="I55" s="95">
        <v>22.4</v>
      </c>
    </row>
    <row r="56" spans="1:9" ht="15.75" thickBot="1" x14ac:dyDescent="0.3">
      <c r="A56" s="61"/>
      <c r="B56" s="62" t="s">
        <v>177</v>
      </c>
      <c r="C56" s="63" t="s">
        <v>175</v>
      </c>
      <c r="D56" s="64"/>
      <c r="E56" s="64"/>
      <c r="F56" s="64"/>
      <c r="G56" s="64"/>
      <c r="H56" s="64"/>
      <c r="I56" s="65"/>
    </row>
    <row r="57" spans="1:9" x14ac:dyDescent="0.25">
      <c r="A57" s="66" t="s">
        <v>178</v>
      </c>
      <c r="B57" s="67"/>
      <c r="C57" s="67"/>
      <c r="D57" s="68"/>
      <c r="E57" s="68"/>
      <c r="F57" s="68"/>
      <c r="G57" s="68"/>
      <c r="H57" s="68"/>
      <c r="I57" s="68"/>
    </row>
    <row r="58" spans="1:9" x14ac:dyDescent="0.25">
      <c r="A58" s="125" t="s">
        <v>221</v>
      </c>
      <c r="B58" s="125"/>
      <c r="C58" s="125"/>
      <c r="D58" s="125"/>
      <c r="E58" s="125"/>
      <c r="F58" s="125"/>
      <c r="G58" s="125"/>
      <c r="H58" s="125"/>
      <c r="I58" s="125"/>
    </row>
    <row r="59" spans="1:9" ht="15" customHeight="1" x14ac:dyDescent="0.25">
      <c r="A59" s="125" t="s">
        <v>222</v>
      </c>
      <c r="B59" s="125"/>
      <c r="C59" s="125"/>
      <c r="D59" s="125"/>
      <c r="E59" s="125"/>
      <c r="F59" s="125"/>
      <c r="G59" s="125"/>
      <c r="H59" s="125"/>
      <c r="I59" s="125"/>
    </row>
  </sheetData>
  <mergeCells count="12">
    <mergeCell ref="A58:I58"/>
    <mergeCell ref="A59:I59"/>
    <mergeCell ref="G1:I1"/>
    <mergeCell ref="A3:I3"/>
    <mergeCell ref="A5:A6"/>
    <mergeCell ref="B5:B6"/>
    <mergeCell ref="C5:C6"/>
    <mergeCell ref="D5:E5"/>
    <mergeCell ref="F5:G5"/>
    <mergeCell ref="H5:I5"/>
    <mergeCell ref="H38:I42"/>
    <mergeCell ref="H26:I37"/>
  </mergeCells>
  <printOptions horizontalCentered="1"/>
  <pageMargins left="0.70866141732283472" right="0.11811023622047245" top="0.74803149606299213" bottom="0.15748031496062992"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приложение 1</vt:lpstr>
      <vt:lpstr>раздел 2</vt:lpstr>
      <vt:lpstr>приложение 4</vt:lpstr>
      <vt:lpstr>приложение 5</vt:lpstr>
      <vt:lpstr>'приложение 4'!Заголовки_для_печати</vt:lpstr>
      <vt:lpstr>'приложение 5'!Заголовки_для_печати</vt:lpstr>
      <vt:lpstr>'приложение 1'!Область_печати</vt:lpstr>
      <vt:lpstr>'приложение 4'!Область_печати</vt:lpstr>
      <vt:lpstr>'приложение 5'!Область_печати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2023-05-19T08:40:42Z</dcterms:modified>
</cp:coreProperties>
</file>